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10" windowWidth="11340" windowHeight="6345"/>
  </bookViews>
  <sheets>
    <sheet name="forma de citar" sheetId="11" r:id="rId1"/>
    <sheet name="Valores cuadros" sheetId="7" r:id="rId2"/>
    <sheet name="Esfuerzo" sheetId="8" r:id="rId3"/>
    <sheet name="Estado proyecto" sheetId="10" r:id="rId4"/>
    <sheet name="censos" sheetId="9" r:id="rId5"/>
    <sheet name="Resumen entrevistas" sheetId="4" r:id="rId6"/>
  </sheets>
  <calcPr calcId="145621"/>
</workbook>
</file>

<file path=xl/calcChain.xml><?xml version="1.0" encoding="utf-8"?>
<calcChain xmlns="http://schemas.openxmlformats.org/spreadsheetml/2006/main">
  <c r="F45" i="8" l="1"/>
  <c r="G45" i="8"/>
  <c r="H45" i="8"/>
  <c r="I45" i="8"/>
  <c r="F4" i="10"/>
  <c r="F5" i="10"/>
  <c r="F6" i="10"/>
  <c r="F7" i="10"/>
  <c r="F8" i="10"/>
  <c r="B9" i="10"/>
  <c r="C9" i="10"/>
  <c r="F9" i="10" s="1"/>
  <c r="D9" i="10"/>
  <c r="E9" i="10"/>
  <c r="G5" i="4"/>
  <c r="N5" i="4"/>
  <c r="AG5" i="4" s="1"/>
  <c r="U5" i="4"/>
  <c r="AD5" i="4"/>
  <c r="G7" i="4"/>
  <c r="H7" i="4"/>
  <c r="N7" i="4"/>
  <c r="U7" i="4"/>
  <c r="V7" i="4"/>
  <c r="AD7" i="4"/>
  <c r="AE7" i="4" s="1"/>
  <c r="AG7" i="4"/>
  <c r="AH7" i="4" s="1"/>
  <c r="G8" i="4"/>
  <c r="H8" i="4"/>
  <c r="N8" i="4"/>
  <c r="AG8" i="4" s="1"/>
  <c r="AH8" i="4" s="1"/>
  <c r="O8" i="4"/>
  <c r="U8" i="4"/>
  <c r="V8" i="4" s="1"/>
  <c r="AD8" i="4"/>
  <c r="AE8" i="4" s="1"/>
  <c r="G9" i="4"/>
  <c r="H9" i="4"/>
  <c r="N9" i="4"/>
  <c r="O9" i="4" s="1"/>
  <c r="U9" i="4"/>
  <c r="V9" i="4" s="1"/>
  <c r="AD9" i="4"/>
  <c r="AE9" i="4"/>
  <c r="G10" i="4"/>
  <c r="H10" i="4" s="1"/>
  <c r="N10" i="4"/>
  <c r="AG10" i="4" s="1"/>
  <c r="AH10" i="4" s="1"/>
  <c r="U10" i="4"/>
  <c r="V10" i="4"/>
  <c r="AD10" i="4"/>
  <c r="AE10" i="4"/>
  <c r="G12" i="4"/>
  <c r="H12" i="4" s="1"/>
  <c r="N12" i="4"/>
  <c r="O12" i="4"/>
  <c r="U12" i="4"/>
  <c r="V12" i="4"/>
  <c r="AD12" i="4"/>
  <c r="AE12" i="4" s="1"/>
  <c r="AG12" i="4"/>
  <c r="AH12" i="4" s="1"/>
  <c r="G13" i="4"/>
  <c r="H13" i="4"/>
  <c r="N13" i="4"/>
  <c r="AG13" i="4" s="1"/>
  <c r="AH13" i="4" s="1"/>
  <c r="O13" i="4"/>
  <c r="U13" i="4"/>
  <c r="V13" i="4" s="1"/>
  <c r="AD13" i="4"/>
  <c r="AE13" i="4" s="1"/>
  <c r="AD15" i="4"/>
  <c r="AG15" i="4" s="1"/>
  <c r="AH15" i="4" s="1"/>
  <c r="AE15" i="4"/>
  <c r="AD16" i="4"/>
  <c r="AE16" i="4" s="1"/>
  <c r="AD17" i="4"/>
  <c r="AG17" i="4" s="1"/>
  <c r="AH17" i="4" s="1"/>
  <c r="AE17" i="4"/>
  <c r="AD18" i="4"/>
  <c r="AE18" i="4" s="1"/>
  <c r="G20" i="4"/>
  <c r="AG20" i="4" s="1"/>
  <c r="AH20" i="4" s="1"/>
  <c r="H20" i="4"/>
  <c r="N20" i="4"/>
  <c r="O20" i="4" s="1"/>
  <c r="U20" i="4"/>
  <c r="V20" i="4" s="1"/>
  <c r="AD20" i="4"/>
  <c r="AE20" i="4"/>
  <c r="G21" i="4"/>
  <c r="H21" i="4" s="1"/>
  <c r="N21" i="4"/>
  <c r="AG21" i="4" s="1"/>
  <c r="AH21" i="4" s="1"/>
  <c r="U21" i="4"/>
  <c r="V21" i="4"/>
  <c r="AD21" i="4"/>
  <c r="AE21" i="4"/>
  <c r="G22" i="4"/>
  <c r="AG22" i="4" s="1"/>
  <c r="AH22" i="4" s="1"/>
  <c r="N22" i="4"/>
  <c r="O22" i="4"/>
  <c r="U22" i="4"/>
  <c r="V22" i="4"/>
  <c r="AD22" i="4"/>
  <c r="AE22" i="4" s="1"/>
  <c r="G29" i="4"/>
  <c r="H29" i="4"/>
  <c r="AG29" i="4"/>
  <c r="AH29" i="4"/>
  <c r="G30" i="4"/>
  <c r="H30" i="4" s="1"/>
  <c r="AG30" i="4"/>
  <c r="AH30" i="4" s="1"/>
  <c r="G31" i="4"/>
  <c r="H31" i="4"/>
  <c r="AG31" i="4"/>
  <c r="AH31" i="4"/>
  <c r="G32" i="4"/>
  <c r="H32" i="4" s="1"/>
  <c r="AG32" i="4"/>
  <c r="AH32" i="4" s="1"/>
  <c r="G33" i="4"/>
  <c r="H33" i="4"/>
  <c r="AG33" i="4"/>
  <c r="AH33" i="4"/>
  <c r="G35" i="4"/>
  <c r="H35" i="4" s="1"/>
  <c r="N35" i="4"/>
  <c r="AG35" i="4" s="1"/>
  <c r="AH35" i="4" s="1"/>
  <c r="U35" i="4"/>
  <c r="V35" i="4"/>
  <c r="AD35" i="4"/>
  <c r="AE35" i="4"/>
  <c r="G36" i="4"/>
  <c r="H36" i="4" s="1"/>
  <c r="N36" i="4"/>
  <c r="O36" i="4"/>
  <c r="U36" i="4"/>
  <c r="V36" i="4"/>
  <c r="AD36" i="4"/>
  <c r="AE36" i="4" s="1"/>
  <c r="AG36" i="4"/>
  <c r="AH36" i="4" s="1"/>
  <c r="D10" i="7"/>
  <c r="E10" i="7"/>
  <c r="F10" i="7"/>
  <c r="G10" i="7"/>
  <c r="D15" i="7"/>
  <c r="E15" i="7"/>
  <c r="F15" i="7"/>
  <c r="G15" i="7"/>
  <c r="D25" i="7"/>
  <c r="E25" i="7"/>
  <c r="F25" i="7"/>
  <c r="G25" i="7"/>
  <c r="D37" i="7"/>
  <c r="E37" i="7"/>
  <c r="F37" i="7"/>
  <c r="G37" i="7"/>
  <c r="D48" i="7"/>
  <c r="E48" i="7"/>
  <c r="F48" i="7"/>
  <c r="G48" i="7"/>
  <c r="AG9" i="4" l="1"/>
  <c r="AH9" i="4" s="1"/>
  <c r="AG18" i="4"/>
  <c r="AH18" i="4" s="1"/>
  <c r="AG16" i="4"/>
  <c r="AH16" i="4" s="1"/>
  <c r="O35" i="4"/>
  <c r="H22" i="4"/>
  <c r="O21" i="4"/>
  <c r="O10" i="4"/>
</calcChain>
</file>

<file path=xl/sharedStrings.xml><?xml version="1.0" encoding="utf-8"?>
<sst xmlns="http://schemas.openxmlformats.org/spreadsheetml/2006/main" count="1491" uniqueCount="269">
  <si>
    <t>2,313 (2,000 - 3,000)</t>
  </si>
  <si>
    <t>2,500 (2,000 - 3,000)</t>
  </si>
  <si>
    <t>1,920 (600 - 3,000)</t>
  </si>
  <si>
    <t>3,125 (2,750 - 3,500)</t>
  </si>
  <si>
    <t>2,667 (2,000 - 3,000)</t>
  </si>
  <si>
    <t>1,625 (1,000 - 3,000)</t>
  </si>
  <si>
    <t>2,750 (2,000 - 3,500)</t>
  </si>
  <si>
    <t>2,406 (600 - 3,500, n = 31)</t>
  </si>
  <si>
    <t>PACIFICO</t>
  </si>
  <si>
    <t>1,617 (75 - 3,500, n = 80)</t>
  </si>
  <si>
    <t>RESUMEN DE CUADROS AMAZONA ORATRIX (AMOR): PROYECTO AS002</t>
  </si>
  <si>
    <t>La Huerta</t>
  </si>
  <si>
    <t>Purificación</t>
  </si>
  <si>
    <t>Cuatitlan</t>
  </si>
  <si>
    <t>Arteaga</t>
  </si>
  <si>
    <t>Aquila</t>
  </si>
  <si>
    <t>Jose Azueta</t>
  </si>
  <si>
    <t>Atoyac de Alvarez</t>
  </si>
  <si>
    <t>Acapulco</t>
  </si>
  <si>
    <t>Acapulco-San Marcos</t>
  </si>
  <si>
    <t>Xochistlahuaca</t>
  </si>
  <si>
    <t>Jamiltepec</t>
  </si>
  <si>
    <t>Putla</t>
  </si>
  <si>
    <t>Juquila</t>
  </si>
  <si>
    <t>Pochutla</t>
  </si>
  <si>
    <t>Tehuantepec</t>
  </si>
  <si>
    <t>Municipio</t>
  </si>
  <si>
    <t>Tiempo obs. (min)</t>
  </si>
  <si>
    <t>Total AMOR</t>
  </si>
  <si>
    <t>COLIMA</t>
  </si>
  <si>
    <t>PROMEDIO COLIMA</t>
  </si>
  <si>
    <t>FAMILIA</t>
  </si>
  <si>
    <t>GENERO</t>
  </si>
  <si>
    <t>ESPECIE</t>
  </si>
  <si>
    <t>AMBIENTE</t>
  </si>
  <si>
    <t>LAT_GRAD</t>
  </si>
  <si>
    <t>LAT_MIN</t>
  </si>
  <si>
    <t>LAT_SEG</t>
  </si>
  <si>
    <t>LON_GRAD</t>
  </si>
  <si>
    <t>LON_MIN</t>
  </si>
  <si>
    <t>LON_SEG</t>
  </si>
  <si>
    <t>FUENTE</t>
  </si>
  <si>
    <t>HABITAT</t>
  </si>
  <si>
    <t>% PERTURB</t>
  </si>
  <si>
    <t>VALOR</t>
  </si>
  <si>
    <t>OBSERVADOR</t>
  </si>
  <si>
    <t>Psittacidae</t>
  </si>
  <si>
    <t>Amazona</t>
  </si>
  <si>
    <t>terrestre</t>
  </si>
  <si>
    <t>GPS Garmin</t>
  </si>
  <si>
    <t>subcaducifolio</t>
  </si>
  <si>
    <t>K. Renton</t>
  </si>
  <si>
    <t>caducifolio/potrero</t>
  </si>
  <si>
    <t>A. Salinas</t>
  </si>
  <si>
    <t>caducifolio</t>
  </si>
  <si>
    <t>T. Sanchez</t>
  </si>
  <si>
    <t>potrero/subcaducifolio</t>
  </si>
  <si>
    <t>caducifolio/subcaducifolio</t>
  </si>
  <si>
    <t>A. Langle</t>
  </si>
  <si>
    <t>subcaducifolio/potrero</t>
  </si>
  <si>
    <t>subcaducifolio/subperenifolio</t>
  </si>
  <si>
    <t>Yelapa, El Tuito</t>
  </si>
  <si>
    <t>L. Morales</t>
  </si>
  <si>
    <t>Punta Penita</t>
  </si>
  <si>
    <t>El Realto</t>
  </si>
  <si>
    <t>Chacala, El Tuito</t>
  </si>
  <si>
    <t>Campo Militar</t>
  </si>
  <si>
    <t>Cajon de Peñas</t>
  </si>
  <si>
    <t>Lazaro Cardenas</t>
  </si>
  <si>
    <t>Campo Acosta</t>
  </si>
  <si>
    <t>Platanillos</t>
  </si>
  <si>
    <t>Km 56</t>
  </si>
  <si>
    <t>Chamela</t>
  </si>
  <si>
    <t>Cerro Colorado</t>
  </si>
  <si>
    <t>Rio Cuitzmala</t>
  </si>
  <si>
    <t>San Miguel, Purificación</t>
  </si>
  <si>
    <t>subcaducifolio/caducifolio</t>
  </si>
  <si>
    <t>Blue Bay</t>
  </si>
  <si>
    <t>caducifolio/palmar</t>
  </si>
  <si>
    <t>El Tamarindo</t>
  </si>
  <si>
    <t>subcaducifolio/palmar</t>
  </si>
  <si>
    <t>subcaducifolio/potrero/caducifolio</t>
  </si>
  <si>
    <t>Limoncito</t>
  </si>
  <si>
    <t>Jalisco-Colima</t>
  </si>
  <si>
    <t>Minatitlan</t>
  </si>
  <si>
    <t>Marabasco</t>
  </si>
  <si>
    <t>subcaducifolio/potero</t>
  </si>
  <si>
    <t>Ayotitlan</t>
  </si>
  <si>
    <t>Camalote</t>
  </si>
  <si>
    <t>E. A. L Cordova</t>
  </si>
  <si>
    <t>Palos Marias</t>
  </si>
  <si>
    <t>Boca de Apiza</t>
  </si>
  <si>
    <t>Paso la Noria</t>
  </si>
  <si>
    <t>El salto</t>
  </si>
  <si>
    <t>Rancho viejo</t>
  </si>
  <si>
    <t>La Gallina</t>
  </si>
  <si>
    <t>La Mora - El Copal</t>
  </si>
  <si>
    <t>La Mora</t>
  </si>
  <si>
    <t>La Salada</t>
  </si>
  <si>
    <t>Los Amates</t>
  </si>
  <si>
    <t>La Tinaja</t>
  </si>
  <si>
    <t>Peñon de la Angostura</t>
  </si>
  <si>
    <t>Barrio Viejo</t>
  </si>
  <si>
    <t>Teconapa-Tierra colorada</t>
  </si>
  <si>
    <t>Playa ventura</t>
  </si>
  <si>
    <t>potrero</t>
  </si>
  <si>
    <t>Agua Zarca</t>
  </si>
  <si>
    <t>caducifolio secondario</t>
  </si>
  <si>
    <t>Zacatepec</t>
  </si>
  <si>
    <t>Tututepec</t>
  </si>
  <si>
    <t>Rio Verde</t>
  </si>
  <si>
    <t>Colotepec</t>
  </si>
  <si>
    <t>Candelaria</t>
  </si>
  <si>
    <t>Huamelula</t>
  </si>
  <si>
    <t>Copalita</t>
  </si>
  <si>
    <t>Fangolonda</t>
  </si>
  <si>
    <t>oratrix</t>
  </si>
  <si>
    <r>
      <t>AMOR</t>
    </r>
    <r>
      <rPr>
        <vertAlign val="superscript"/>
        <sz val="8"/>
        <rFont val="Arial"/>
        <family val="2"/>
      </rPr>
      <t>1</t>
    </r>
  </si>
  <si>
    <t>E. Iñigo Elias</t>
  </si>
  <si>
    <t>Total cuadros</t>
  </si>
  <si>
    <t>Sin acceso</t>
  </si>
  <si>
    <t>No Monitoreado</t>
  </si>
  <si>
    <t>% realizado</t>
  </si>
  <si>
    <t>Estado del proyecto para Amazona oratrix en el Pacifico, proyecto AS002</t>
  </si>
  <si>
    <t>Cuadro</t>
  </si>
  <si>
    <t>Estado</t>
  </si>
  <si>
    <t>AMOR/ hora</t>
  </si>
  <si>
    <t>Valor AMOR</t>
  </si>
  <si>
    <t>JALISCO</t>
  </si>
  <si>
    <t>Jalisco</t>
  </si>
  <si>
    <t>CP38</t>
  </si>
  <si>
    <t>El Tuito</t>
  </si>
  <si>
    <t>CP39</t>
  </si>
  <si>
    <t>Tomatlan</t>
  </si>
  <si>
    <t>CP42</t>
  </si>
  <si>
    <t>CP43</t>
  </si>
  <si>
    <t>CP45</t>
  </si>
  <si>
    <t>Cihuatlan</t>
  </si>
  <si>
    <t>MICHOACAN</t>
  </si>
  <si>
    <t>CP46</t>
  </si>
  <si>
    <t>Colima</t>
  </si>
  <si>
    <t>CP47</t>
  </si>
  <si>
    <t>Coahuayana</t>
  </si>
  <si>
    <t>CP48</t>
  </si>
  <si>
    <t>Michoacan</t>
  </si>
  <si>
    <t>CP49</t>
  </si>
  <si>
    <t>Placitas</t>
  </si>
  <si>
    <t>CP50</t>
  </si>
  <si>
    <t>CP51</t>
  </si>
  <si>
    <t>CP52</t>
  </si>
  <si>
    <t>Aguililla</t>
  </si>
  <si>
    <t>CP53</t>
  </si>
  <si>
    <t>CP54</t>
  </si>
  <si>
    <t>Rio Tumbiscatio</t>
  </si>
  <si>
    <t>GUERRERO</t>
  </si>
  <si>
    <t>CP55</t>
  </si>
  <si>
    <t>Guerrero</t>
  </si>
  <si>
    <t>La Union</t>
  </si>
  <si>
    <t>CP57</t>
  </si>
  <si>
    <t>CP59</t>
  </si>
  <si>
    <t>CP60</t>
  </si>
  <si>
    <t>CP61</t>
  </si>
  <si>
    <t>CP62</t>
  </si>
  <si>
    <t>CP65</t>
  </si>
  <si>
    <t>CP66</t>
  </si>
  <si>
    <t>Rio Marquelia</t>
  </si>
  <si>
    <t>CP68</t>
  </si>
  <si>
    <t>Cuajinicuilapa</t>
  </si>
  <si>
    <t>CP69</t>
  </si>
  <si>
    <t>CP70</t>
  </si>
  <si>
    <t>Oaxaca</t>
  </si>
  <si>
    <t>CP71</t>
  </si>
  <si>
    <t>CP72</t>
  </si>
  <si>
    <t>CP73</t>
  </si>
  <si>
    <t>CP74</t>
  </si>
  <si>
    <t>CP75</t>
  </si>
  <si>
    <t>CP76</t>
  </si>
  <si>
    <t>PROMEDIO JALISCO</t>
  </si>
  <si>
    <t>PROMEDIO MICHOACAN</t>
  </si>
  <si>
    <t>PROMEDIO GUERRERO</t>
  </si>
  <si>
    <t>PROMEDIO OAXACA</t>
  </si>
  <si>
    <t>LOCALIDAD</t>
  </si>
  <si>
    <t>FECHA</t>
  </si>
  <si>
    <t>ALTITUD</t>
  </si>
  <si>
    <t>Ixtapilla</t>
  </si>
  <si>
    <t>Cuilala</t>
  </si>
  <si>
    <t>Motin del oro</t>
  </si>
  <si>
    <t>Chuquiapan</t>
  </si>
  <si>
    <t>CUADRO</t>
  </si>
  <si>
    <t>ESTADO</t>
  </si>
  <si>
    <t>L. Ortiz</t>
  </si>
  <si>
    <t>Monitoreado</t>
  </si>
  <si>
    <t>Estatus</t>
  </si>
  <si>
    <t>Investigador</t>
  </si>
  <si>
    <t>Transectos con puntos</t>
  </si>
  <si>
    <t>Conteos dormideros</t>
  </si>
  <si>
    <t>Entrevistas</t>
  </si>
  <si>
    <t>K. Renton, A. Salinas</t>
  </si>
  <si>
    <t>OAXACA</t>
  </si>
  <si>
    <t>T. Monterrubio</t>
  </si>
  <si>
    <t>No-Monitoreado</t>
  </si>
  <si>
    <t>No censado, solo entrevistas</t>
  </si>
  <si>
    <t>Michoacán</t>
  </si>
  <si>
    <t>Coalcoman</t>
  </si>
  <si>
    <t>Petatlan</t>
  </si>
  <si>
    <t>Tecpan de Galeana</t>
  </si>
  <si>
    <t>Total</t>
  </si>
  <si>
    <t xml:space="preserve">     - menos</t>
  </si>
  <si>
    <t xml:space="preserve">     - igual</t>
  </si>
  <si>
    <t xml:space="preserve">     - 1-10 pollos</t>
  </si>
  <si>
    <t xml:space="preserve">     - 11-25 pollos</t>
  </si>
  <si>
    <t xml:space="preserve">     - 26-50 pollos</t>
  </si>
  <si>
    <t xml:space="preserve">     - No sabe</t>
  </si>
  <si>
    <t xml:space="preserve">     - &gt;100 ind</t>
  </si>
  <si>
    <t xml:space="preserve">     - 50-100 ind</t>
  </si>
  <si>
    <t xml:space="preserve">     - 25-50 ind</t>
  </si>
  <si>
    <t xml:space="preserve">     - captura y saqueo</t>
  </si>
  <si>
    <t xml:space="preserve">     - desmonte </t>
  </si>
  <si>
    <t xml:space="preserve">     - factores naturales</t>
  </si>
  <si>
    <t xml:space="preserve">     - otro (falta ley, insecticida)</t>
  </si>
  <si>
    <t xml:space="preserve">     - no hay problemas</t>
  </si>
  <si>
    <t xml:space="preserve">     - Sí</t>
  </si>
  <si>
    <t xml:space="preserve">     - No</t>
  </si>
  <si>
    <t>PREGUNTA</t>
  </si>
  <si>
    <t xml:space="preserve">     - SI</t>
  </si>
  <si>
    <t xml:space="preserve">     - NO</t>
  </si>
  <si>
    <t>920 (75 - 1,500)</t>
  </si>
  <si>
    <t>773 (500 - 1,500)</t>
  </si>
  <si>
    <t>Total entrevistas</t>
  </si>
  <si>
    <t>2,083 (1,500 - 3,000)</t>
  </si>
  <si>
    <t>1,250 (1,000 - 1,500)</t>
  </si>
  <si>
    <t>TOTAL</t>
  </si>
  <si>
    <t>% RESPUESTAS</t>
  </si>
  <si>
    <t>1,053 (75 - 1,500, n = 37)</t>
  </si>
  <si>
    <t>1,600 (300 - 3,000)</t>
  </si>
  <si>
    <t>1,597 (300 - 3,000, n = 16)</t>
  </si>
  <si>
    <t>NA</t>
  </si>
  <si>
    <t>Colola</t>
  </si>
  <si>
    <t>Ostula</t>
  </si>
  <si>
    <t>Maruata</t>
  </si>
  <si>
    <t>San Juan de Alima</t>
  </si>
  <si>
    <t>Motin del Oro</t>
  </si>
  <si>
    <t>Huahua</t>
  </si>
  <si>
    <t>Tumbiscatio</t>
  </si>
  <si>
    <t>Pinotepa</t>
  </si>
  <si>
    <t>Presa Benito Juarez</t>
  </si>
  <si>
    <t>Jaluco</t>
  </si>
  <si>
    <t>ND</t>
  </si>
  <si>
    <t>OAXACA VERTIENTE PACIFICA</t>
  </si>
  <si>
    <t>Oaxaca Pacífico</t>
  </si>
  <si>
    <r>
      <t xml:space="preserve">Sitios censados en el rango de distribución de </t>
    </r>
    <r>
      <rPr>
        <b/>
        <i/>
        <sz val="10"/>
        <rFont val="Arial"/>
        <family val="2"/>
      </rPr>
      <t>Amazona oratrix</t>
    </r>
    <r>
      <rPr>
        <b/>
        <sz val="10"/>
        <rFont val="Arial"/>
        <family val="2"/>
      </rPr>
      <t xml:space="preserve"> en la vertiente del Pacifico, proyecto AS002</t>
    </r>
  </si>
  <si>
    <t>Localidades censadas</t>
  </si>
  <si>
    <r>
      <t xml:space="preserve">Esfuerzo aplicado en los cuadrantes para el rango de distribución de </t>
    </r>
    <r>
      <rPr>
        <b/>
        <i/>
        <sz val="10"/>
        <rFont val="Arial"/>
        <family val="2"/>
      </rPr>
      <t xml:space="preserve">Amazona oratrix </t>
    </r>
    <r>
      <rPr>
        <b/>
        <sz val="10"/>
        <rFont val="Arial"/>
        <family val="2"/>
      </rPr>
      <t>en la vertiente del Pacifico, proyecto AS002</t>
    </r>
  </si>
  <si>
    <t>Oaxaca-Guerrero</t>
  </si>
  <si>
    <t>Nota 1, columna AMOR:  0 = especie no registrado en censo, 1 = especie registrado</t>
  </si>
  <si>
    <t>Nota: la informacion de esta hoja de trabajo debe estar restringida al uso público debido a que se trata de una especie en peligro de extinción, la cual está sujeta a fuertes presiones humanas</t>
  </si>
  <si>
    <t>TOTAL ESFUERZO EN CAMPO</t>
  </si>
  <si>
    <t>¿Participarían en la protección de los loros?</t>
  </si>
  <si>
    <t>Tendencia de la población de loros:</t>
  </si>
  <si>
    <t>¿Sacan pollos?</t>
  </si>
  <si>
    <t>¿Capturan adultos?</t>
  </si>
  <si>
    <t>Cantidad sacada:</t>
  </si>
  <si>
    <t>Cantidad capturada:</t>
  </si>
  <si>
    <t>Problemas que enfrentan los loros:</t>
  </si>
  <si>
    <t xml:space="preserve">     - No hay (extirpado)</t>
  </si>
  <si>
    <t xml:space="preserve">     - más</t>
  </si>
  <si>
    <t xml:space="preserve">     - Antes los capturaban</t>
  </si>
  <si>
    <t>Precio promedio de venta</t>
  </si>
  <si>
    <r>
      <t xml:space="preserve">Resultado de entrevistas con gente local en la vertiente del Pacifico: Proyecto AS002, </t>
    </r>
    <r>
      <rPr>
        <b/>
        <i/>
        <sz val="8"/>
        <rFont val="Arial"/>
        <family val="2"/>
      </rPr>
      <t>Amazona oratrix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</si>
</sst>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4" formatCode="#,##0.000"/>
    <numFmt numFmtId="175" formatCode="0.0"/>
    <numFmt numFmtId="176" formatCode="#,##0.0"/>
  </numFmts>
  <fonts count="3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8"/>
      <name val="Arial"/>
    </font>
    <font>
      <sz val="8"/>
      <name val="Arial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12"/>
      <name val="Arial"/>
      <family val="2"/>
    </font>
    <font>
      <sz val="8"/>
      <color indexed="10"/>
      <name val="Arial"/>
      <family val="2"/>
    </font>
    <font>
      <vertAlign val="superscript"/>
      <sz val="8"/>
      <name val="Arial"/>
      <family val="2"/>
    </font>
    <font>
      <i/>
      <sz val="8"/>
      <name val="Arial"/>
      <family val="2"/>
    </font>
    <font>
      <b/>
      <sz val="8"/>
      <color indexed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indexed="10"/>
      <name val="Arial"/>
      <family val="2"/>
    </font>
    <font>
      <b/>
      <i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b/>
      <sz val="18"/>
      <color indexed="62"/>
      <name val="Cambria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53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/>
    <xf numFmtId="0" fontId="23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2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22" fillId="0" borderId="0"/>
    <xf numFmtId="0" fontId="21" fillId="0" borderId="0"/>
    <xf numFmtId="0" fontId="29" fillId="4" borderId="0" applyNumberFormat="0" applyBorder="0" applyAlignment="0" applyProtection="0"/>
    <xf numFmtId="0" fontId="28" fillId="5" borderId="2" applyNumberFormat="0" applyAlignment="0" applyProtection="0"/>
    <xf numFmtId="0" fontId="35" fillId="0" borderId="3" applyNumberFormat="0" applyFill="0" applyAlignment="0" applyProtection="0"/>
    <xf numFmtId="0" fontId="30" fillId="0" borderId="0" applyNumberFormat="0" applyFill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6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6" fillId="5" borderId="0" applyNumberFormat="0" applyBorder="0" applyAlignment="0" applyProtection="0"/>
    <xf numFmtId="0" fontId="23" fillId="11" borderId="0" applyNumberFormat="0" applyBorder="0" applyAlignment="0" applyProtection="0"/>
    <xf numFmtId="0" fontId="23" fillId="4" borderId="0" applyNumberFormat="0" applyBorder="0" applyAlignment="0" applyProtection="0"/>
    <xf numFmtId="0" fontId="26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2" borderId="0" applyNumberFormat="0" applyBorder="0" applyAlignment="0" applyProtection="0"/>
    <xf numFmtId="0" fontId="26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9" borderId="0" applyNumberFormat="0" applyBorder="0" applyAlignment="0" applyProtection="0"/>
    <xf numFmtId="0" fontId="26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6" fillId="14" borderId="0" applyNumberFormat="0" applyBorder="0" applyAlignment="0" applyProtection="0"/>
    <xf numFmtId="0" fontId="31" fillId="14" borderId="1" applyNumberFormat="0" applyAlignment="0" applyProtection="0"/>
    <xf numFmtId="0" fontId="2" fillId="0" borderId="0"/>
    <xf numFmtId="0" fontId="21" fillId="0" borderId="0"/>
    <xf numFmtId="0" fontId="2" fillId="11" borderId="4" applyNumberFormat="0" applyFont="0" applyAlignment="0" applyProtection="0"/>
    <xf numFmtId="0" fontId="27" fillId="0" borderId="0" applyNumberFormat="0" applyFill="0" applyBorder="0" applyAlignment="0" applyProtection="0"/>
    <xf numFmtId="0" fontId="32" fillId="0" borderId="0" applyNumberFormat="0" applyFill="0" applyBorder="0" applyAlignment="0" applyProtection="0"/>
  </cellStyleXfs>
  <cellXfs count="108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wrapText="1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2" fillId="0" borderId="0" xfId="0" applyNumberFormat="1" applyFont="1" applyFill="1" applyBorder="1" applyAlignment="1" applyProtection="1">
      <alignment horizontal="left"/>
      <protection locked="0"/>
    </xf>
    <xf numFmtId="0" fontId="0" fillId="2" borderId="0" xfId="0" applyFill="1"/>
    <xf numFmtId="0" fontId="3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 applyProtection="1">
      <alignment horizontal="center"/>
      <protection locked="0"/>
    </xf>
    <xf numFmtId="14" fontId="4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0" fontId="2" fillId="0" borderId="0" xfId="0" applyFont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3" fontId="5" fillId="0" borderId="0" xfId="0" applyNumberFormat="1" applyFont="1" applyAlignment="1">
      <alignment horizontal="center" wrapText="1"/>
    </xf>
    <xf numFmtId="0" fontId="8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10" fillId="0" borderId="0" xfId="0" applyFont="1"/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3" fontId="0" fillId="0" borderId="0" xfId="0" applyNumberFormat="1" applyFill="1" applyAlignment="1">
      <alignment horizontal="center" wrapText="1"/>
    </xf>
    <xf numFmtId="3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3" fontId="2" fillId="0" borderId="0" xfId="0" applyNumberFormat="1" applyFont="1" applyAlignment="1">
      <alignment horizontal="center" wrapText="1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4" fontId="10" fillId="0" borderId="0" xfId="0" applyNumberFormat="1" applyFont="1" applyAlignment="1">
      <alignment horizontal="center"/>
    </xf>
    <xf numFmtId="174" fontId="10" fillId="0" borderId="0" xfId="0" applyNumberFormat="1" applyFont="1" applyFill="1" applyAlignment="1">
      <alignment horizontal="center"/>
    </xf>
    <xf numFmtId="1" fontId="10" fillId="0" borderId="0" xfId="0" applyNumberFormat="1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7" fillId="0" borderId="0" xfId="0" applyFont="1" applyFill="1"/>
    <xf numFmtId="0" fontId="11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1" fontId="4" fillId="0" borderId="0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Fill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/>
      <protection locked="0"/>
    </xf>
    <xf numFmtId="14" fontId="5" fillId="0" borderId="0" xfId="0" applyNumberFormat="1" applyFont="1" applyFill="1" applyBorder="1" applyAlignment="1" applyProtection="1">
      <alignment horizontal="center"/>
      <protection locked="0"/>
    </xf>
    <xf numFmtId="1" fontId="5" fillId="0" borderId="0" xfId="0" applyNumberFormat="1" applyFont="1" applyFill="1" applyBorder="1" applyAlignment="1" applyProtection="1">
      <alignment horizontal="center"/>
      <protection locked="0"/>
    </xf>
    <xf numFmtId="1" fontId="5" fillId="0" borderId="0" xfId="0" applyNumberFormat="1" applyFont="1" applyFill="1" applyBorder="1" applyAlignment="1">
      <alignment horizontal="center" wrapText="1"/>
    </xf>
    <xf numFmtId="1" fontId="5" fillId="0" borderId="0" xfId="0" applyNumberFormat="1" applyFont="1" applyFill="1" applyAlignment="1">
      <alignment horizontal="center"/>
    </xf>
    <xf numFmtId="175" fontId="5" fillId="0" borderId="0" xfId="0" applyNumberFormat="1" applyFont="1" applyFill="1" applyBorder="1" applyAlignment="1" applyProtection="1">
      <alignment horizontal="center"/>
      <protection locked="0"/>
    </xf>
    <xf numFmtId="175" fontId="5" fillId="0" borderId="0" xfId="0" applyNumberFormat="1" applyFont="1" applyFill="1" applyAlignment="1">
      <alignment horizontal="center"/>
    </xf>
    <xf numFmtId="3" fontId="5" fillId="0" borderId="0" xfId="0" applyNumberFormat="1" applyFont="1" applyFill="1" applyBorder="1" applyAlignment="1" applyProtection="1">
      <alignment horizontal="center"/>
      <protection locked="0"/>
    </xf>
    <xf numFmtId="1" fontId="5" fillId="0" borderId="0" xfId="0" applyNumberFormat="1" applyFont="1" applyFill="1" applyBorder="1" applyAlignment="1">
      <alignment horizontal="center"/>
    </xf>
    <xf numFmtId="175" fontId="5" fillId="0" borderId="0" xfId="0" applyNumberFormat="1" applyFont="1" applyFill="1" applyBorder="1" applyAlignment="1">
      <alignment horizontal="center" wrapText="1"/>
    </xf>
    <xf numFmtId="175" fontId="4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Alignment="1">
      <alignment horizontal="left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4" fontId="1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3" fillId="0" borderId="0" xfId="0" applyFont="1" applyAlignment="1">
      <alignment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2" fontId="5" fillId="2" borderId="0" xfId="0" applyNumberFormat="1" applyFont="1" applyFill="1" applyAlignment="1">
      <alignment horizontal="center"/>
    </xf>
    <xf numFmtId="2" fontId="5" fillId="2" borderId="0" xfId="0" applyNumberFormat="1" applyFont="1" applyFill="1" applyAlignment="1">
      <alignment horizontal="center" wrapText="1"/>
    </xf>
    <xf numFmtId="0" fontId="14" fillId="2" borderId="0" xfId="0" applyFont="1" applyFill="1" applyAlignment="1">
      <alignment horizontal="left"/>
    </xf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0" fontId="9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3" fontId="5" fillId="0" borderId="0" xfId="0" applyNumberFormat="1" applyFont="1" applyFill="1" applyAlignment="1">
      <alignment horizontal="center" wrapText="1"/>
    </xf>
    <xf numFmtId="0" fontId="16" fillId="0" borderId="0" xfId="0" applyFont="1"/>
    <xf numFmtId="0" fontId="17" fillId="0" borderId="0" xfId="0" applyFont="1" applyAlignment="1">
      <alignment horizontal="center"/>
    </xf>
    <xf numFmtId="0" fontId="17" fillId="0" borderId="0" xfId="0" applyFont="1"/>
    <xf numFmtId="0" fontId="16" fillId="0" borderId="0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18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0" fillId="0" borderId="0" xfId="0" applyNumberFormat="1" applyFill="1" applyAlignment="1">
      <alignment horizontal="center"/>
    </xf>
    <xf numFmtId="0" fontId="16" fillId="0" borderId="0" xfId="0" applyFont="1" applyAlignment="1">
      <alignment horizontal="left"/>
    </xf>
    <xf numFmtId="0" fontId="8" fillId="0" borderId="0" xfId="0" applyFont="1" applyFill="1" applyAlignment="1">
      <alignment wrapText="1"/>
    </xf>
    <xf numFmtId="0" fontId="8" fillId="0" borderId="0" xfId="0" applyFont="1" applyFill="1"/>
    <xf numFmtId="0" fontId="5" fillId="0" borderId="0" xfId="0" applyFont="1" applyFill="1" applyAlignment="1">
      <alignment wrapText="1"/>
    </xf>
    <xf numFmtId="0" fontId="20" fillId="0" borderId="0" xfId="0" applyFont="1" applyAlignment="1">
      <alignment horizontal="left"/>
    </xf>
  </cellXfs>
  <cellStyles count="42">
    <cellStyle name="Buena 2" xfId="11"/>
    <cellStyle name="Celda de comprobación 2" xfId="12"/>
    <cellStyle name="Celda vinculada 2" xfId="13"/>
    <cellStyle name="Encabezado 4 2" xfId="14"/>
    <cellStyle name="Énfasis 1" xfId="15"/>
    <cellStyle name="Énfasis 2" xfId="16"/>
    <cellStyle name="Énfasis 3" xfId="17"/>
    <cellStyle name="Énfasis1 - 20%" xfId="18"/>
    <cellStyle name="Énfasis1 - 40%" xfId="19"/>
    <cellStyle name="Énfasis1 - 60%" xfId="20"/>
    <cellStyle name="Énfasis2 - 20%" xfId="21"/>
    <cellStyle name="Énfasis2 - 40%" xfId="22"/>
    <cellStyle name="Énfasis2 - 60%" xfId="23"/>
    <cellStyle name="Énfasis3 - 20%" xfId="24"/>
    <cellStyle name="Énfasis3 - 40%" xfId="25"/>
    <cellStyle name="Énfasis3 - 60%" xfId="26"/>
    <cellStyle name="Énfasis4 - 20%" xfId="27"/>
    <cellStyle name="Énfasis4 - 40%" xfId="28"/>
    <cellStyle name="Énfasis4 - 60%" xfId="29"/>
    <cellStyle name="Énfasis5 - 20%" xfId="30"/>
    <cellStyle name="Énfasis5 - 40%" xfId="31"/>
    <cellStyle name="Énfasis5 - 60%" xfId="32"/>
    <cellStyle name="Énfasis6 - 20%" xfId="33"/>
    <cellStyle name="Énfasis6 - 40%" xfId="34"/>
    <cellStyle name="Énfasis6 - 60%" xfId="35"/>
    <cellStyle name="Entrada 2" xfId="36"/>
    <cellStyle name="Hipervínculo 2" xfId="8"/>
    <cellStyle name="Hipervínculo 3" xfId="7"/>
    <cellStyle name="Hipervínculo 4" xfId="2"/>
    <cellStyle name="Normal" xfId="0" builtinId="0"/>
    <cellStyle name="Normal 2" xfId="3"/>
    <cellStyle name="Normal 2 2" xfId="9"/>
    <cellStyle name="Normal 2 2 2" xfId="37"/>
    <cellStyle name="Normal 2 3" xfId="10"/>
    <cellStyle name="Normal 3" xfId="4"/>
    <cellStyle name="Normal 3 2" xfId="5"/>
    <cellStyle name="Normal 3 3" xfId="38"/>
    <cellStyle name="Normal 4" xfId="6"/>
    <cellStyle name="Normal 5" xfId="1"/>
    <cellStyle name="Notas 2" xfId="39"/>
    <cellStyle name="Texto de advertencia 2" xfId="40"/>
    <cellStyle name="Título de hoja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AS00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4</xdr:row>
      <xdr:rowOff>104775</xdr:rowOff>
    </xdr:from>
    <xdr:to>
      <xdr:col>9</xdr:col>
      <xdr:colOff>276225</xdr:colOff>
      <xdr:row>11</xdr:row>
      <xdr:rowOff>0</xdr:rowOff>
    </xdr:to>
    <xdr:sp macro="" textlink="">
      <xdr:nvSpPr>
        <xdr:cNvPr id="2" name="1 CuadroTexto"/>
        <xdr:cNvSpPr txBox="1"/>
      </xdr:nvSpPr>
      <xdr:spPr>
        <a:xfrm>
          <a:off x="1181100" y="762001"/>
          <a:ext cx="5953125" cy="1028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pPr algn="just"/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Macías Caballero, C. y E. E. Iñigo Elías. 2003. Evaluación del estado de conservación actual de las poblaciones de loro cabeza amarilla (</a:t>
          </a:r>
          <a:r>
            <a:rPr lang="es-MX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Amazona oratrix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en México. Instituto Tecnológico y de EstudiosSuperiores de Monterrey. Centro de Calidad Ambiental.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 de cálculo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Amazona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</a:t>
          </a:r>
          <a:r>
            <a:rPr lang="es-MX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Oatrix_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Pacífico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SNIB-CONABIO proyecto No. AS002.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México D. F.</a:t>
          </a:r>
        </a:p>
      </xdr:txBody>
    </xdr:sp>
    <xdr:clientData/>
  </xdr:twoCellAnchor>
  <xdr:twoCellAnchor editAs="oneCell">
    <xdr:from>
      <xdr:col>3</xdr:col>
      <xdr:colOff>571500</xdr:colOff>
      <xdr:row>14</xdr:row>
      <xdr:rowOff>133350</xdr:rowOff>
    </xdr:from>
    <xdr:to>
      <xdr:col>6</xdr:col>
      <xdr:colOff>180975</xdr:colOff>
      <xdr:row>17</xdr:row>
      <xdr:rowOff>9525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876550" y="24288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workbookViewId="0">
      <pane ySplit="3" topLeftCell="A4" activePane="bottomLeft" state="frozen"/>
      <selection pane="bottomLeft"/>
    </sheetView>
  </sheetViews>
  <sheetFormatPr baseColWidth="10" defaultRowHeight="12.75" x14ac:dyDescent="0.2"/>
  <cols>
    <col min="1" max="1" width="8.85546875" customWidth="1"/>
    <col min="2" max="2" width="29" bestFit="1" customWidth="1"/>
    <col min="3" max="3" width="19.5703125" bestFit="1" customWidth="1"/>
    <col min="4" max="4" width="12.140625" bestFit="1" customWidth="1"/>
    <col min="5" max="5" width="8.28515625" customWidth="1"/>
    <col min="6" max="6" width="6.7109375" customWidth="1"/>
    <col min="7" max="7" width="9.28515625" customWidth="1"/>
  </cols>
  <sheetData>
    <row r="1" spans="1:9" x14ac:dyDescent="0.2">
      <c r="A1" s="1" t="s">
        <v>10</v>
      </c>
      <c r="B1" s="1"/>
    </row>
    <row r="2" spans="1:9" x14ac:dyDescent="0.2">
      <c r="F2" s="2"/>
    </row>
    <row r="3" spans="1:9" ht="25.5" x14ac:dyDescent="0.2">
      <c r="A3" s="1" t="s">
        <v>124</v>
      </c>
      <c r="B3" s="1" t="s">
        <v>125</v>
      </c>
      <c r="C3" s="1" t="s">
        <v>26</v>
      </c>
      <c r="D3" s="18" t="s">
        <v>27</v>
      </c>
      <c r="E3" s="18" t="s">
        <v>28</v>
      </c>
      <c r="F3" s="18" t="s">
        <v>126</v>
      </c>
      <c r="G3" s="18" t="s">
        <v>127</v>
      </c>
      <c r="I3" s="18"/>
    </row>
    <row r="4" spans="1:9" ht="15.75" x14ac:dyDescent="0.25">
      <c r="A4" s="46" t="s">
        <v>128</v>
      </c>
      <c r="B4" s="1"/>
      <c r="C4" s="1"/>
      <c r="D4" s="26"/>
      <c r="E4" s="26"/>
      <c r="F4" s="47"/>
      <c r="G4" s="47"/>
      <c r="I4" s="26"/>
    </row>
    <row r="5" spans="1:9" x14ac:dyDescent="0.2">
      <c r="A5" s="2" t="s">
        <v>130</v>
      </c>
      <c r="B5" s="2" t="s">
        <v>129</v>
      </c>
      <c r="C5" s="3" t="s">
        <v>131</v>
      </c>
      <c r="D5" s="49">
        <v>848</v>
      </c>
      <c r="E5" s="4">
        <v>0</v>
      </c>
      <c r="F5" s="4">
        <v>0</v>
      </c>
      <c r="G5" s="4">
        <v>0</v>
      </c>
      <c r="I5" s="4"/>
    </row>
    <row r="6" spans="1:9" x14ac:dyDescent="0.2">
      <c r="A6" t="s">
        <v>132</v>
      </c>
      <c r="B6" s="2" t="s">
        <v>129</v>
      </c>
      <c r="C6" s="5" t="s">
        <v>133</v>
      </c>
      <c r="D6" s="50">
        <v>1479</v>
      </c>
      <c r="E6" s="4">
        <v>0</v>
      </c>
      <c r="F6" s="4">
        <v>0</v>
      </c>
      <c r="G6" s="4">
        <v>0</v>
      </c>
      <c r="I6" s="4"/>
    </row>
    <row r="7" spans="1:9" x14ac:dyDescent="0.2">
      <c r="A7" t="s">
        <v>134</v>
      </c>
      <c r="B7" s="2" t="s">
        <v>129</v>
      </c>
      <c r="C7" s="5" t="s">
        <v>11</v>
      </c>
      <c r="D7" s="51">
        <v>407</v>
      </c>
      <c r="E7" s="4">
        <v>6</v>
      </c>
      <c r="F7" s="102">
        <v>0.88500000000000001</v>
      </c>
      <c r="G7" s="4">
        <v>3.3</v>
      </c>
    </row>
    <row r="8" spans="1:9" x14ac:dyDescent="0.2">
      <c r="A8" t="s">
        <v>135</v>
      </c>
      <c r="B8" s="2" t="s">
        <v>129</v>
      </c>
      <c r="C8" s="5" t="s">
        <v>12</v>
      </c>
      <c r="D8" s="51">
        <v>541</v>
      </c>
      <c r="E8" s="48">
        <v>0</v>
      </c>
      <c r="F8" s="4">
        <v>0</v>
      </c>
      <c r="G8" s="4">
        <v>0.75</v>
      </c>
      <c r="H8" s="4"/>
    </row>
    <row r="9" spans="1:9" x14ac:dyDescent="0.2">
      <c r="A9" t="s">
        <v>136</v>
      </c>
      <c r="B9" s="2" t="s">
        <v>129</v>
      </c>
      <c r="C9" s="5" t="s">
        <v>137</v>
      </c>
      <c r="D9" s="51">
        <v>845</v>
      </c>
      <c r="E9" s="4">
        <v>0</v>
      </c>
      <c r="F9" s="4">
        <v>0</v>
      </c>
      <c r="G9" s="4">
        <v>1</v>
      </c>
      <c r="H9" s="4"/>
      <c r="I9" s="4"/>
    </row>
    <row r="10" spans="1:9" ht="15.75" x14ac:dyDescent="0.25">
      <c r="B10" s="53" t="s">
        <v>177</v>
      </c>
      <c r="D10" s="59">
        <f>AVERAGE(D5:D9)</f>
        <v>824</v>
      </c>
      <c r="E10" s="59">
        <f>AVERAGE(E5:E9)</f>
        <v>1.2</v>
      </c>
      <c r="F10" s="59">
        <f>AVERAGE(F5:F9)</f>
        <v>0.17699999999999999</v>
      </c>
      <c r="G10" s="59">
        <f>AVERAGE(G5:G9)</f>
        <v>1.01</v>
      </c>
      <c r="H10" s="55"/>
      <c r="I10" s="54"/>
    </row>
    <row r="11" spans="1:9" ht="15.75" x14ac:dyDescent="0.25">
      <c r="B11" s="53"/>
      <c r="D11" s="54"/>
      <c r="E11" s="54"/>
      <c r="F11" s="55"/>
      <c r="G11" s="55"/>
      <c r="H11" s="55"/>
      <c r="I11" s="54"/>
    </row>
    <row r="12" spans="1:9" ht="15.75" x14ac:dyDescent="0.25">
      <c r="A12" s="46" t="s">
        <v>29</v>
      </c>
      <c r="B12" s="1"/>
      <c r="C12" s="1"/>
      <c r="D12" s="26"/>
      <c r="E12" s="26"/>
      <c r="F12" s="47"/>
      <c r="G12" s="47"/>
      <c r="I12" s="26"/>
    </row>
    <row r="13" spans="1:9" x14ac:dyDescent="0.2">
      <c r="A13" s="7" t="s">
        <v>139</v>
      </c>
      <c r="B13" s="8" t="s">
        <v>140</v>
      </c>
      <c r="C13" s="14" t="s">
        <v>13</v>
      </c>
      <c r="D13" s="35">
        <v>480</v>
      </c>
      <c r="E13" s="35">
        <v>0</v>
      </c>
      <c r="F13" s="10">
        <v>0</v>
      </c>
      <c r="G13" s="10">
        <v>1</v>
      </c>
      <c r="H13" s="10"/>
      <c r="I13" s="10"/>
    </row>
    <row r="14" spans="1:9" x14ac:dyDescent="0.2">
      <c r="A14" s="11" t="s">
        <v>141</v>
      </c>
      <c r="B14" s="8" t="s">
        <v>140</v>
      </c>
      <c r="C14" s="12" t="s">
        <v>142</v>
      </c>
      <c r="D14" s="52">
        <v>813</v>
      </c>
      <c r="E14" s="52">
        <v>0</v>
      </c>
      <c r="F14" s="10">
        <v>0</v>
      </c>
      <c r="G14" s="10">
        <v>0</v>
      </c>
      <c r="H14" s="10"/>
      <c r="I14" s="10"/>
    </row>
    <row r="15" spans="1:9" ht="15.75" x14ac:dyDescent="0.25">
      <c r="B15" s="53" t="s">
        <v>30</v>
      </c>
      <c r="C15" s="6"/>
      <c r="D15" s="59">
        <f>AVERAGE(D13:D14)</f>
        <v>646.5</v>
      </c>
      <c r="E15" s="59">
        <f>AVERAGE(E13:E14)</f>
        <v>0</v>
      </c>
      <c r="F15" s="59">
        <f>AVERAGE(F13:F14)</f>
        <v>0</v>
      </c>
      <c r="G15" s="59">
        <f>AVERAGE(G13:G14)</f>
        <v>0.5</v>
      </c>
      <c r="H15" s="55"/>
      <c r="I15" s="56"/>
    </row>
    <row r="16" spans="1:9" ht="15.75" x14ac:dyDescent="0.25">
      <c r="B16" s="53"/>
      <c r="D16" s="54"/>
      <c r="E16" s="54"/>
      <c r="F16" s="55"/>
      <c r="G16" s="55"/>
      <c r="H16" s="55"/>
      <c r="I16" s="54"/>
    </row>
    <row r="17" spans="1:9" ht="15.75" x14ac:dyDescent="0.25">
      <c r="A17" s="46" t="s">
        <v>138</v>
      </c>
      <c r="B17" s="2"/>
      <c r="C17" s="6"/>
      <c r="D17" s="25"/>
      <c r="E17" s="25"/>
      <c r="F17" s="4"/>
      <c r="G17" s="19"/>
      <c r="I17" s="25"/>
    </row>
    <row r="18" spans="1:9" x14ac:dyDescent="0.2">
      <c r="A18" s="11" t="s">
        <v>143</v>
      </c>
      <c r="B18" s="13" t="s">
        <v>144</v>
      </c>
      <c r="C18" s="14" t="s">
        <v>203</v>
      </c>
      <c r="D18" s="33" t="s">
        <v>247</v>
      </c>
      <c r="E18" s="33" t="s">
        <v>247</v>
      </c>
      <c r="F18" s="33" t="s">
        <v>247</v>
      </c>
      <c r="G18" s="33" t="s">
        <v>247</v>
      </c>
      <c r="H18" s="2"/>
      <c r="I18" s="33"/>
    </row>
    <row r="19" spans="1:9" x14ac:dyDescent="0.2">
      <c r="A19" s="13" t="s">
        <v>145</v>
      </c>
      <c r="B19" s="13" t="s">
        <v>144</v>
      </c>
      <c r="C19" s="14" t="s">
        <v>146</v>
      </c>
      <c r="D19" s="50">
        <v>1888</v>
      </c>
      <c r="E19" s="50">
        <v>10</v>
      </c>
      <c r="F19" s="102">
        <v>0.318</v>
      </c>
      <c r="G19" s="4">
        <v>3.2</v>
      </c>
      <c r="H19" s="4"/>
      <c r="I19" s="50"/>
    </row>
    <row r="20" spans="1:9" x14ac:dyDescent="0.2">
      <c r="A20" s="11" t="s">
        <v>151</v>
      </c>
      <c r="B20" s="11" t="s">
        <v>144</v>
      </c>
      <c r="C20" s="15" t="s">
        <v>14</v>
      </c>
      <c r="D20" s="33">
        <v>260</v>
      </c>
      <c r="E20" s="33">
        <v>4</v>
      </c>
      <c r="F20" s="4">
        <v>0.92</v>
      </c>
      <c r="G20" s="4">
        <v>3.3</v>
      </c>
      <c r="H20" s="4"/>
      <c r="I20" s="33"/>
    </row>
    <row r="21" spans="1:9" x14ac:dyDescent="0.2">
      <c r="A21" s="13" t="s">
        <v>148</v>
      </c>
      <c r="B21" s="13" t="s">
        <v>144</v>
      </c>
      <c r="C21" s="14" t="s">
        <v>15</v>
      </c>
      <c r="D21" s="50">
        <v>592</v>
      </c>
      <c r="E21" s="50">
        <v>10</v>
      </c>
      <c r="F21" s="102">
        <v>1.014</v>
      </c>
      <c r="G21" s="4">
        <v>3.4</v>
      </c>
      <c r="H21" s="4"/>
      <c r="I21" s="50"/>
    </row>
    <row r="22" spans="1:9" x14ac:dyDescent="0.2">
      <c r="A22" s="13" t="s">
        <v>147</v>
      </c>
      <c r="B22" s="13" t="s">
        <v>144</v>
      </c>
      <c r="C22" s="14" t="s">
        <v>203</v>
      </c>
      <c r="D22" s="33" t="s">
        <v>247</v>
      </c>
      <c r="E22" s="33" t="s">
        <v>247</v>
      </c>
      <c r="F22" s="33" t="s">
        <v>247</v>
      </c>
      <c r="G22" s="33" t="s">
        <v>247</v>
      </c>
      <c r="H22" s="4"/>
      <c r="I22" s="33"/>
    </row>
    <row r="23" spans="1:9" x14ac:dyDescent="0.2">
      <c r="A23" s="13" t="s">
        <v>149</v>
      </c>
      <c r="B23" s="13" t="s">
        <v>144</v>
      </c>
      <c r="C23" s="15" t="s">
        <v>150</v>
      </c>
      <c r="D23" s="33">
        <v>499</v>
      </c>
      <c r="E23" s="33">
        <v>0</v>
      </c>
      <c r="F23" s="4">
        <v>0</v>
      </c>
      <c r="G23" s="4">
        <v>1</v>
      </c>
      <c r="H23" s="4"/>
      <c r="I23" s="33"/>
    </row>
    <row r="24" spans="1:9" x14ac:dyDescent="0.2">
      <c r="A24" s="15" t="s">
        <v>152</v>
      </c>
      <c r="B24" s="15" t="s">
        <v>144</v>
      </c>
      <c r="C24" s="15" t="s">
        <v>243</v>
      </c>
      <c r="D24" s="33">
        <v>216</v>
      </c>
      <c r="E24" s="33">
        <v>0</v>
      </c>
      <c r="F24" s="4">
        <v>0</v>
      </c>
      <c r="G24" s="10">
        <v>1</v>
      </c>
      <c r="H24" s="10"/>
      <c r="I24" s="33"/>
    </row>
    <row r="25" spans="1:9" ht="15.75" x14ac:dyDescent="0.25">
      <c r="B25" s="53" t="s">
        <v>178</v>
      </c>
      <c r="C25" s="6"/>
      <c r="D25" s="56">
        <f>AVERAGE(D18:D24)</f>
        <v>691</v>
      </c>
      <c r="E25" s="56">
        <f>AVERAGE(E18:E24)</f>
        <v>4.8</v>
      </c>
      <c r="F25" s="56">
        <f>AVERAGE(F18:F24)</f>
        <v>0.45039999999999997</v>
      </c>
      <c r="G25" s="56">
        <f>AVERAGE(G18:G24)</f>
        <v>2.38</v>
      </c>
      <c r="H25" s="79"/>
      <c r="I25" s="56"/>
    </row>
    <row r="26" spans="1:9" ht="15.75" x14ac:dyDescent="0.25">
      <c r="B26" s="53"/>
      <c r="C26" s="6"/>
      <c r="D26" s="56"/>
      <c r="E26" s="56"/>
      <c r="F26" s="57"/>
      <c r="G26" s="55"/>
      <c r="H26" s="55"/>
      <c r="I26" s="56"/>
    </row>
    <row r="27" spans="1:9" ht="15.75" x14ac:dyDescent="0.25">
      <c r="A27" s="46" t="s">
        <v>154</v>
      </c>
      <c r="B27" s="2"/>
      <c r="C27" s="6"/>
      <c r="D27" s="25"/>
      <c r="E27" s="25"/>
      <c r="F27" s="4"/>
      <c r="G27" s="19"/>
      <c r="I27" s="25"/>
    </row>
    <row r="28" spans="1:9" x14ac:dyDescent="0.2">
      <c r="A28" s="15" t="s">
        <v>155</v>
      </c>
      <c r="B28" s="15" t="s">
        <v>156</v>
      </c>
      <c r="C28" s="15" t="s">
        <v>157</v>
      </c>
      <c r="D28" s="33">
        <v>72</v>
      </c>
      <c r="E28" s="33">
        <v>0</v>
      </c>
      <c r="F28" s="10">
        <v>0</v>
      </c>
      <c r="G28" s="10">
        <v>2</v>
      </c>
      <c r="I28" s="33"/>
    </row>
    <row r="29" spans="1:9" x14ac:dyDescent="0.2">
      <c r="A29" s="15" t="s">
        <v>158</v>
      </c>
      <c r="B29" s="15" t="s">
        <v>156</v>
      </c>
      <c r="C29" s="15" t="s">
        <v>16</v>
      </c>
      <c r="D29" s="33">
        <v>60</v>
      </c>
      <c r="E29" s="33">
        <v>0</v>
      </c>
      <c r="F29" s="10">
        <v>0</v>
      </c>
      <c r="G29" s="10">
        <v>1</v>
      </c>
      <c r="I29" s="33"/>
    </row>
    <row r="30" spans="1:9" x14ac:dyDescent="0.2">
      <c r="A30" s="15" t="s">
        <v>159</v>
      </c>
      <c r="B30" s="15" t="s">
        <v>156</v>
      </c>
      <c r="C30" s="15" t="s">
        <v>204</v>
      </c>
      <c r="D30" s="33" t="s">
        <v>247</v>
      </c>
      <c r="E30" s="33" t="s">
        <v>247</v>
      </c>
      <c r="F30" s="33" t="s">
        <v>247</v>
      </c>
      <c r="G30" s="33" t="s">
        <v>247</v>
      </c>
      <c r="I30" s="33"/>
    </row>
    <row r="31" spans="1:9" x14ac:dyDescent="0.2">
      <c r="A31" s="15" t="s">
        <v>160</v>
      </c>
      <c r="B31" s="15" t="s">
        <v>156</v>
      </c>
      <c r="C31" s="15" t="s">
        <v>205</v>
      </c>
      <c r="D31" s="33" t="s">
        <v>247</v>
      </c>
      <c r="E31" s="33" t="s">
        <v>247</v>
      </c>
      <c r="F31" s="33" t="s">
        <v>247</v>
      </c>
      <c r="G31" s="33" t="s">
        <v>247</v>
      </c>
      <c r="I31" s="33"/>
    </row>
    <row r="32" spans="1:9" x14ac:dyDescent="0.2">
      <c r="A32" s="15" t="s">
        <v>161</v>
      </c>
      <c r="B32" s="15" t="s">
        <v>156</v>
      </c>
      <c r="C32" s="15" t="s">
        <v>17</v>
      </c>
      <c r="D32" s="33" t="s">
        <v>247</v>
      </c>
      <c r="E32" s="33" t="s">
        <v>247</v>
      </c>
      <c r="F32" s="33" t="s">
        <v>247</v>
      </c>
      <c r="G32" s="33" t="s">
        <v>247</v>
      </c>
      <c r="I32" s="33"/>
    </row>
    <row r="33" spans="1:9" x14ac:dyDescent="0.2">
      <c r="A33" s="15" t="s">
        <v>162</v>
      </c>
      <c r="B33" s="15" t="s">
        <v>156</v>
      </c>
      <c r="C33" s="15" t="s">
        <v>18</v>
      </c>
      <c r="D33" s="33" t="s">
        <v>247</v>
      </c>
      <c r="E33" s="33" t="s">
        <v>247</v>
      </c>
      <c r="F33" s="33" t="s">
        <v>247</v>
      </c>
      <c r="G33" s="33" t="s">
        <v>247</v>
      </c>
      <c r="I33" s="33"/>
    </row>
    <row r="34" spans="1:9" x14ac:dyDescent="0.2">
      <c r="A34" s="15" t="s">
        <v>163</v>
      </c>
      <c r="B34" s="15" t="s">
        <v>156</v>
      </c>
      <c r="C34" s="15" t="s">
        <v>19</v>
      </c>
      <c r="D34" s="33">
        <v>180</v>
      </c>
      <c r="E34" s="33">
        <v>0</v>
      </c>
      <c r="F34" s="10">
        <v>0</v>
      </c>
      <c r="G34" s="10">
        <v>0.75</v>
      </c>
      <c r="I34" s="33"/>
    </row>
    <row r="35" spans="1:9" x14ac:dyDescent="0.2">
      <c r="A35" s="15" t="s">
        <v>164</v>
      </c>
      <c r="B35" s="15" t="s">
        <v>156</v>
      </c>
      <c r="C35" s="15" t="s">
        <v>165</v>
      </c>
      <c r="D35" s="33">
        <v>234</v>
      </c>
      <c r="E35" s="33">
        <v>0</v>
      </c>
      <c r="F35" s="10">
        <v>0</v>
      </c>
      <c r="G35" s="10">
        <v>1</v>
      </c>
      <c r="I35" s="33"/>
    </row>
    <row r="36" spans="1:9" x14ac:dyDescent="0.2">
      <c r="A36" t="s">
        <v>166</v>
      </c>
      <c r="B36" s="15" t="s">
        <v>156</v>
      </c>
      <c r="C36" t="s">
        <v>167</v>
      </c>
      <c r="D36" s="30">
        <v>120</v>
      </c>
      <c r="E36" s="30">
        <v>0</v>
      </c>
      <c r="F36" s="4">
        <v>0</v>
      </c>
      <c r="G36" s="4">
        <v>0.75</v>
      </c>
      <c r="I36" s="30"/>
    </row>
    <row r="37" spans="1:9" ht="15.75" x14ac:dyDescent="0.25">
      <c r="B37" s="53" t="s">
        <v>179</v>
      </c>
      <c r="C37" s="6"/>
      <c r="D37" s="56">
        <f>AVERAGE(D28:D36)</f>
        <v>133.19999999999999</v>
      </c>
      <c r="E37" s="59">
        <f>AVERAGE(E28:E36)</f>
        <v>0</v>
      </c>
      <c r="F37" s="59">
        <f>AVERAGE(F28:F36)</f>
        <v>0</v>
      </c>
      <c r="G37" s="56">
        <f>AVERAGE(G28:G36)</f>
        <v>1.1000000000000001</v>
      </c>
      <c r="I37" s="54"/>
    </row>
    <row r="38" spans="1:9" ht="15.75" x14ac:dyDescent="0.25">
      <c r="B38" s="53"/>
      <c r="C38" s="6"/>
      <c r="D38" s="54"/>
      <c r="E38" s="54"/>
      <c r="F38" s="55"/>
      <c r="G38" s="55"/>
      <c r="I38" s="54"/>
    </row>
    <row r="39" spans="1:9" ht="15.75" x14ac:dyDescent="0.25">
      <c r="A39" s="46" t="s">
        <v>248</v>
      </c>
      <c r="B39" s="2"/>
      <c r="C39" s="5"/>
      <c r="D39" s="51"/>
      <c r="E39" s="48"/>
      <c r="F39" s="4"/>
      <c r="G39" s="4"/>
      <c r="I39" s="51"/>
    </row>
    <row r="40" spans="1:9" x14ac:dyDescent="0.2">
      <c r="A40" t="s">
        <v>168</v>
      </c>
      <c r="B40" t="s">
        <v>253</v>
      </c>
      <c r="C40" t="s">
        <v>20</v>
      </c>
      <c r="D40" s="33" t="s">
        <v>247</v>
      </c>
      <c r="E40" s="33" t="s">
        <v>247</v>
      </c>
      <c r="F40" s="33" t="s">
        <v>247</v>
      </c>
      <c r="G40" s="4">
        <v>1</v>
      </c>
      <c r="I40" s="33"/>
    </row>
    <row r="41" spans="1:9" x14ac:dyDescent="0.2">
      <c r="A41" t="s">
        <v>169</v>
      </c>
      <c r="B41" t="s">
        <v>170</v>
      </c>
      <c r="C41" t="s">
        <v>21</v>
      </c>
      <c r="D41" s="30">
        <v>120</v>
      </c>
      <c r="E41" s="4">
        <v>0</v>
      </c>
      <c r="F41" s="4">
        <v>0</v>
      </c>
      <c r="G41" s="4">
        <v>2</v>
      </c>
      <c r="I41" s="30"/>
    </row>
    <row r="42" spans="1:9" x14ac:dyDescent="0.2">
      <c r="A42" t="s">
        <v>171</v>
      </c>
      <c r="B42" t="s">
        <v>170</v>
      </c>
      <c r="C42" s="17" t="s">
        <v>22</v>
      </c>
      <c r="D42" s="27">
        <v>155</v>
      </c>
      <c r="E42" s="4">
        <v>0</v>
      </c>
      <c r="F42" s="4">
        <v>0</v>
      </c>
      <c r="G42" s="4">
        <v>0</v>
      </c>
      <c r="I42" s="27"/>
    </row>
    <row r="43" spans="1:9" x14ac:dyDescent="0.2">
      <c r="A43" t="s">
        <v>172</v>
      </c>
      <c r="B43" t="s">
        <v>170</v>
      </c>
      <c r="C43" t="s">
        <v>23</v>
      </c>
      <c r="D43" s="30">
        <v>293</v>
      </c>
      <c r="E43" s="4">
        <v>0</v>
      </c>
      <c r="F43" s="4">
        <v>0</v>
      </c>
      <c r="G43" s="4">
        <v>2</v>
      </c>
      <c r="I43" s="30"/>
    </row>
    <row r="44" spans="1:9" x14ac:dyDescent="0.2">
      <c r="A44" t="s">
        <v>173</v>
      </c>
      <c r="B44" t="s">
        <v>170</v>
      </c>
      <c r="C44" t="s">
        <v>23</v>
      </c>
      <c r="D44" s="30">
        <v>180</v>
      </c>
      <c r="E44" s="4">
        <v>0</v>
      </c>
      <c r="F44" s="4">
        <v>0</v>
      </c>
      <c r="G44" s="4">
        <v>1</v>
      </c>
      <c r="I44" s="30"/>
    </row>
    <row r="45" spans="1:9" x14ac:dyDescent="0.2">
      <c r="A45" t="s">
        <v>174</v>
      </c>
      <c r="B45" t="s">
        <v>170</v>
      </c>
      <c r="C45" t="s">
        <v>24</v>
      </c>
      <c r="D45" s="30">
        <v>404</v>
      </c>
      <c r="E45" s="4">
        <v>0</v>
      </c>
      <c r="F45" s="4">
        <v>0</v>
      </c>
      <c r="G45" s="4">
        <v>1</v>
      </c>
      <c r="I45" s="30"/>
    </row>
    <row r="46" spans="1:9" x14ac:dyDescent="0.2">
      <c r="A46" t="s">
        <v>175</v>
      </c>
      <c r="B46" t="s">
        <v>170</v>
      </c>
      <c r="C46" t="s">
        <v>25</v>
      </c>
      <c r="D46" s="30">
        <v>428</v>
      </c>
      <c r="E46" s="4">
        <v>0</v>
      </c>
      <c r="F46" s="4">
        <v>0</v>
      </c>
      <c r="G46" s="4">
        <v>1</v>
      </c>
      <c r="I46" s="30"/>
    </row>
    <row r="47" spans="1:9" x14ac:dyDescent="0.2">
      <c r="A47" t="s">
        <v>176</v>
      </c>
      <c r="B47" t="s">
        <v>170</v>
      </c>
      <c r="C47" t="s">
        <v>25</v>
      </c>
      <c r="D47" s="30">
        <v>419</v>
      </c>
      <c r="E47" s="4">
        <v>0</v>
      </c>
      <c r="F47" s="4">
        <v>0</v>
      </c>
      <c r="G47" s="4">
        <v>0.75</v>
      </c>
      <c r="I47" s="30"/>
    </row>
    <row r="48" spans="1:9" ht="15.75" x14ac:dyDescent="0.25">
      <c r="B48" s="53" t="s">
        <v>180</v>
      </c>
      <c r="C48" s="6"/>
      <c r="D48" s="56">
        <f>AVERAGE(D40:D47)</f>
        <v>285.57142857142856</v>
      </c>
      <c r="E48" s="59">
        <f>AVERAGE(E40:E47)</f>
        <v>0</v>
      </c>
      <c r="F48" s="59">
        <f>AVERAGE(F40:F47)</f>
        <v>0</v>
      </c>
      <c r="G48" s="56">
        <f>AVERAGE(G40:G47)</f>
        <v>1.09375</v>
      </c>
      <c r="I48" s="58"/>
    </row>
    <row r="49" spans="3:9" x14ac:dyDescent="0.2">
      <c r="C49" s="18"/>
      <c r="D49" s="18"/>
      <c r="E49" s="18"/>
      <c r="F49" s="4"/>
      <c r="G49" s="19"/>
      <c r="I49" s="18"/>
    </row>
    <row r="50" spans="3:9" x14ac:dyDescent="0.2">
      <c r="E50" s="2"/>
      <c r="F50" s="2"/>
      <c r="G50" s="2"/>
    </row>
    <row r="51" spans="3:9" x14ac:dyDescent="0.2">
      <c r="E51" s="2"/>
    </row>
    <row r="52" spans="3:9" x14ac:dyDescent="0.2">
      <c r="E52" s="2"/>
    </row>
    <row r="53" spans="3:9" x14ac:dyDescent="0.2">
      <c r="E53" s="2"/>
    </row>
    <row r="54" spans="3:9" x14ac:dyDescent="0.2">
      <c r="E54" s="2"/>
    </row>
    <row r="55" spans="3:9" x14ac:dyDescent="0.2">
      <c r="E55" s="2"/>
    </row>
    <row r="56" spans="3:9" x14ac:dyDescent="0.2">
      <c r="E56" s="2"/>
    </row>
    <row r="57" spans="3:9" x14ac:dyDescent="0.2">
      <c r="E57" s="2"/>
    </row>
    <row r="58" spans="3:9" x14ac:dyDescent="0.2">
      <c r="E58" s="2"/>
    </row>
    <row r="59" spans="3:9" x14ac:dyDescent="0.2">
      <c r="E59" s="2"/>
    </row>
    <row r="60" spans="3:9" x14ac:dyDescent="0.2">
      <c r="E60" s="2"/>
    </row>
    <row r="61" spans="3:9" x14ac:dyDescent="0.2">
      <c r="E61" s="2"/>
    </row>
    <row r="62" spans="3:9" x14ac:dyDescent="0.2">
      <c r="E62" s="2"/>
    </row>
    <row r="63" spans="3:9" x14ac:dyDescent="0.2">
      <c r="E63" s="2"/>
    </row>
    <row r="64" spans="3:9" x14ac:dyDescent="0.2">
      <c r="E64" s="2"/>
    </row>
    <row r="65" spans="5:5" x14ac:dyDescent="0.2">
      <c r="E65" s="2"/>
    </row>
    <row r="66" spans="5:5" x14ac:dyDescent="0.2">
      <c r="E66" s="2"/>
    </row>
    <row r="67" spans="5:5" x14ac:dyDescent="0.2">
      <c r="E67" s="2"/>
    </row>
    <row r="68" spans="5:5" x14ac:dyDescent="0.2">
      <c r="E68" s="2"/>
    </row>
    <row r="69" spans="5:5" x14ac:dyDescent="0.2">
      <c r="E69" s="2"/>
    </row>
    <row r="70" spans="5:5" x14ac:dyDescent="0.2">
      <c r="E70" s="2"/>
    </row>
    <row r="71" spans="5:5" x14ac:dyDescent="0.2">
      <c r="E71" s="2"/>
    </row>
    <row r="72" spans="5:5" x14ac:dyDescent="0.2">
      <c r="E72" s="2"/>
    </row>
    <row r="73" spans="5:5" x14ac:dyDescent="0.2">
      <c r="E73" s="2"/>
    </row>
    <row r="74" spans="5:5" x14ac:dyDescent="0.2">
      <c r="E74" s="2"/>
    </row>
    <row r="75" spans="5:5" x14ac:dyDescent="0.2">
      <c r="E75" s="2"/>
    </row>
    <row r="76" spans="5:5" x14ac:dyDescent="0.2">
      <c r="E76" s="2"/>
    </row>
    <row r="77" spans="5:5" x14ac:dyDescent="0.2">
      <c r="E77" s="2"/>
    </row>
    <row r="78" spans="5:5" x14ac:dyDescent="0.2">
      <c r="E78" s="2"/>
    </row>
    <row r="79" spans="5:5" x14ac:dyDescent="0.2">
      <c r="E79" s="2"/>
    </row>
    <row r="80" spans="5:5" x14ac:dyDescent="0.2">
      <c r="E80" s="2"/>
    </row>
    <row r="81" spans="5:5" x14ac:dyDescent="0.2">
      <c r="E81" s="2"/>
    </row>
    <row r="82" spans="5:5" x14ac:dyDescent="0.2">
      <c r="E82" s="2"/>
    </row>
    <row r="83" spans="5:5" x14ac:dyDescent="0.2">
      <c r="E83" s="2"/>
    </row>
    <row r="84" spans="5:5" x14ac:dyDescent="0.2">
      <c r="E84" s="2"/>
    </row>
    <row r="85" spans="5:5" x14ac:dyDescent="0.2">
      <c r="E85" s="2"/>
    </row>
    <row r="86" spans="5:5" x14ac:dyDescent="0.2">
      <c r="E86" s="2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5"/>
  <sheetViews>
    <sheetView workbookViewId="0">
      <pane ySplit="3" topLeftCell="A16" activePane="bottomLeft" state="frozen"/>
      <selection pane="bottomLeft"/>
    </sheetView>
  </sheetViews>
  <sheetFormatPr baseColWidth="10" defaultRowHeight="12.75" x14ac:dyDescent="0.2"/>
  <cols>
    <col min="1" max="1" width="8" customWidth="1"/>
    <col min="2" max="2" width="12.140625" customWidth="1"/>
    <col min="3" max="3" width="19" customWidth="1"/>
    <col min="4" max="4" width="14.85546875" customWidth="1"/>
    <col min="5" max="5" width="19.28515625" customWidth="1"/>
    <col min="6" max="6" width="12.140625" style="28" customWidth="1"/>
    <col min="7" max="7" width="11.85546875" style="30" customWidth="1"/>
    <col min="8" max="9" width="11.28515625" style="30" customWidth="1"/>
  </cols>
  <sheetData>
    <row r="1" spans="1:25" x14ac:dyDescent="0.2">
      <c r="A1" s="1" t="s">
        <v>252</v>
      </c>
    </row>
    <row r="3" spans="1:25" s="34" customFormat="1" ht="25.5" x14ac:dyDescent="0.2">
      <c r="A3" s="1" t="s">
        <v>124</v>
      </c>
      <c r="B3" s="1" t="s">
        <v>125</v>
      </c>
      <c r="C3" s="1" t="s">
        <v>26</v>
      </c>
      <c r="D3" s="1" t="s">
        <v>192</v>
      </c>
      <c r="E3" s="1" t="s">
        <v>193</v>
      </c>
      <c r="F3" s="23" t="s">
        <v>251</v>
      </c>
      <c r="G3" s="24" t="s">
        <v>194</v>
      </c>
      <c r="H3" s="25" t="s">
        <v>195</v>
      </c>
      <c r="I3" s="26" t="s">
        <v>196</v>
      </c>
      <c r="J3" s="18"/>
      <c r="K3"/>
      <c r="L3"/>
      <c r="M3"/>
      <c r="N3"/>
      <c r="O3"/>
      <c r="P3"/>
      <c r="Q3"/>
      <c r="R3"/>
      <c r="S3"/>
      <c r="T3"/>
      <c r="U3"/>
      <c r="V3"/>
      <c r="W3"/>
      <c r="X3"/>
      <c r="Y3"/>
    </row>
    <row r="4" spans="1:25" s="94" customFormat="1" ht="15.75" x14ac:dyDescent="0.25">
      <c r="A4" s="46" t="s">
        <v>128</v>
      </c>
      <c r="C4" s="99"/>
      <c r="F4" s="100"/>
      <c r="G4" s="100"/>
      <c r="H4" s="100"/>
      <c r="I4" s="100"/>
    </row>
    <row r="5" spans="1:25" x14ac:dyDescent="0.2">
      <c r="A5" t="s">
        <v>130</v>
      </c>
      <c r="B5" t="s">
        <v>129</v>
      </c>
      <c r="C5" s="3" t="s">
        <v>131</v>
      </c>
      <c r="D5" s="7" t="s">
        <v>191</v>
      </c>
      <c r="E5" t="s">
        <v>197</v>
      </c>
      <c r="F5" s="80">
        <v>6</v>
      </c>
      <c r="G5" s="80">
        <v>5</v>
      </c>
      <c r="H5" s="80">
        <v>2</v>
      </c>
      <c r="I5" s="80">
        <v>5</v>
      </c>
    </row>
    <row r="6" spans="1:25" x14ac:dyDescent="0.2">
      <c r="A6" s="17" t="s">
        <v>132</v>
      </c>
      <c r="B6" s="17" t="s">
        <v>129</v>
      </c>
      <c r="C6" s="5" t="s">
        <v>133</v>
      </c>
      <c r="D6" s="17" t="s">
        <v>191</v>
      </c>
      <c r="E6" t="s">
        <v>197</v>
      </c>
      <c r="F6" s="80">
        <v>7</v>
      </c>
      <c r="G6" s="81">
        <v>5</v>
      </c>
      <c r="H6" s="81">
        <v>7</v>
      </c>
      <c r="I6" s="80">
        <v>6</v>
      </c>
    </row>
    <row r="7" spans="1:25" x14ac:dyDescent="0.2">
      <c r="A7" t="s">
        <v>134</v>
      </c>
      <c r="B7" t="s">
        <v>129</v>
      </c>
      <c r="C7" s="5" t="s">
        <v>11</v>
      </c>
      <c r="D7" s="7" t="s">
        <v>191</v>
      </c>
      <c r="E7" t="s">
        <v>197</v>
      </c>
      <c r="F7" s="80">
        <v>5</v>
      </c>
      <c r="G7" s="80">
        <v>3</v>
      </c>
      <c r="H7" s="80">
        <v>4</v>
      </c>
      <c r="I7" s="80">
        <v>7</v>
      </c>
    </row>
    <row r="8" spans="1:25" x14ac:dyDescent="0.2">
      <c r="A8" t="s">
        <v>135</v>
      </c>
      <c r="B8" t="s">
        <v>129</v>
      </c>
      <c r="C8" s="5" t="s">
        <v>12</v>
      </c>
      <c r="D8" s="7" t="s">
        <v>191</v>
      </c>
      <c r="E8" t="s">
        <v>197</v>
      </c>
      <c r="F8" s="80">
        <v>4</v>
      </c>
      <c r="G8" s="80">
        <v>2</v>
      </c>
      <c r="H8" s="80">
        <v>2</v>
      </c>
      <c r="I8" s="80">
        <v>4</v>
      </c>
    </row>
    <row r="9" spans="1:25" x14ac:dyDescent="0.2">
      <c r="A9" t="s">
        <v>136</v>
      </c>
      <c r="B9" t="s">
        <v>129</v>
      </c>
      <c r="C9" s="5" t="s">
        <v>137</v>
      </c>
      <c r="D9" s="7" t="s">
        <v>191</v>
      </c>
      <c r="E9" t="s">
        <v>197</v>
      </c>
      <c r="F9" s="27">
        <v>4</v>
      </c>
      <c r="G9" s="27">
        <v>6</v>
      </c>
      <c r="H9" s="27">
        <v>0</v>
      </c>
      <c r="I9" s="27">
        <v>10</v>
      </c>
    </row>
    <row r="10" spans="1:25" x14ac:dyDescent="0.2">
      <c r="C10" s="5"/>
      <c r="D10" s="7"/>
      <c r="F10" s="27"/>
      <c r="G10" s="27"/>
      <c r="H10" s="27"/>
      <c r="I10" s="27"/>
    </row>
    <row r="11" spans="1:25" s="94" customFormat="1" ht="15.75" x14ac:dyDescent="0.25">
      <c r="A11" s="46" t="s">
        <v>29</v>
      </c>
      <c r="C11" s="99"/>
      <c r="F11" s="95"/>
      <c r="G11" s="95"/>
      <c r="H11" s="95"/>
      <c r="I11" s="95"/>
    </row>
    <row r="12" spans="1:25" s="16" customFormat="1" x14ac:dyDescent="0.2">
      <c r="A12" s="7" t="s">
        <v>139</v>
      </c>
      <c r="B12" s="7" t="s">
        <v>140</v>
      </c>
      <c r="C12" s="14" t="s">
        <v>13</v>
      </c>
      <c r="D12" s="7" t="s">
        <v>191</v>
      </c>
      <c r="E12" t="s">
        <v>197</v>
      </c>
      <c r="F12" s="31">
        <v>4</v>
      </c>
      <c r="G12" s="35">
        <v>3</v>
      </c>
      <c r="H12" s="35">
        <v>1</v>
      </c>
      <c r="I12" s="31">
        <v>0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</row>
    <row r="13" spans="1:25" x14ac:dyDescent="0.2">
      <c r="A13" s="7" t="s">
        <v>141</v>
      </c>
      <c r="B13" s="7" t="s">
        <v>140</v>
      </c>
      <c r="C13" s="9" t="s">
        <v>142</v>
      </c>
      <c r="D13" s="7" t="s">
        <v>191</v>
      </c>
      <c r="E13" s="7" t="s">
        <v>199</v>
      </c>
      <c r="F13" s="27">
        <v>4</v>
      </c>
      <c r="G13" s="27">
        <v>6</v>
      </c>
      <c r="H13" s="27">
        <v>0</v>
      </c>
      <c r="I13" s="31">
        <v>0</v>
      </c>
    </row>
    <row r="14" spans="1:25" x14ac:dyDescent="0.2">
      <c r="A14" s="7"/>
      <c r="B14" s="7"/>
      <c r="C14" s="9"/>
      <c r="D14" s="7"/>
      <c r="E14" s="7"/>
      <c r="F14" s="31"/>
      <c r="G14" s="31"/>
      <c r="H14" s="31"/>
      <c r="I14" s="31"/>
    </row>
    <row r="15" spans="1:25" s="46" customFormat="1" ht="15.75" x14ac:dyDescent="0.25">
      <c r="A15" s="46" t="s">
        <v>138</v>
      </c>
      <c r="B15" s="94"/>
      <c r="C15" s="99"/>
      <c r="D15" s="94"/>
      <c r="E15" s="94"/>
      <c r="F15" s="98"/>
      <c r="G15" s="98"/>
      <c r="H15" s="98"/>
      <c r="I15" s="98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</row>
    <row r="16" spans="1:25" x14ac:dyDescent="0.2">
      <c r="A16" t="s">
        <v>143</v>
      </c>
      <c r="B16" s="7" t="s">
        <v>202</v>
      </c>
      <c r="C16" t="s">
        <v>203</v>
      </c>
      <c r="D16" t="s">
        <v>200</v>
      </c>
      <c r="E16" s="7" t="s">
        <v>199</v>
      </c>
      <c r="F16" s="31">
        <v>0</v>
      </c>
      <c r="G16" s="31">
        <v>0</v>
      </c>
      <c r="H16" s="31">
        <v>0</v>
      </c>
      <c r="I16" s="31">
        <v>0</v>
      </c>
    </row>
    <row r="17" spans="1:25" x14ac:dyDescent="0.2">
      <c r="A17" t="s">
        <v>145</v>
      </c>
      <c r="B17" s="7" t="s">
        <v>202</v>
      </c>
      <c r="C17" s="5" t="s">
        <v>146</v>
      </c>
      <c r="D17" s="7" t="s">
        <v>191</v>
      </c>
      <c r="E17" s="7" t="s">
        <v>199</v>
      </c>
      <c r="F17" s="33">
        <v>7</v>
      </c>
      <c r="G17" s="33">
        <v>11</v>
      </c>
      <c r="H17" s="33">
        <v>3</v>
      </c>
      <c r="I17" s="31">
        <v>24</v>
      </c>
    </row>
    <row r="18" spans="1:25" x14ac:dyDescent="0.2">
      <c r="A18" t="s">
        <v>147</v>
      </c>
      <c r="B18" s="7" t="s">
        <v>202</v>
      </c>
      <c r="C18" t="s">
        <v>203</v>
      </c>
      <c r="D18" t="s">
        <v>200</v>
      </c>
      <c r="E18" s="7" t="s">
        <v>199</v>
      </c>
      <c r="F18" s="31">
        <v>0</v>
      </c>
      <c r="G18" s="31">
        <v>0</v>
      </c>
      <c r="H18" s="31">
        <v>0</v>
      </c>
      <c r="I18" s="31">
        <v>0</v>
      </c>
    </row>
    <row r="19" spans="1:25" x14ac:dyDescent="0.2">
      <c r="A19" t="s">
        <v>148</v>
      </c>
      <c r="B19" s="7" t="s">
        <v>202</v>
      </c>
      <c r="C19" s="5" t="s">
        <v>15</v>
      </c>
      <c r="D19" s="7" t="s">
        <v>191</v>
      </c>
      <c r="E19" s="7" t="s">
        <v>199</v>
      </c>
      <c r="F19" s="33">
        <v>4</v>
      </c>
      <c r="G19" s="33">
        <v>5</v>
      </c>
      <c r="H19" s="33">
        <v>2</v>
      </c>
      <c r="I19" s="31">
        <v>12</v>
      </c>
    </row>
    <row r="20" spans="1:25" s="34" customFormat="1" x14ac:dyDescent="0.2">
      <c r="A20" t="s">
        <v>149</v>
      </c>
      <c r="B20" s="7" t="s">
        <v>202</v>
      </c>
      <c r="C20" s="17" t="s">
        <v>150</v>
      </c>
      <c r="D20" t="s">
        <v>191</v>
      </c>
      <c r="E20" s="7" t="s">
        <v>199</v>
      </c>
      <c r="F20" s="33">
        <v>4</v>
      </c>
      <c r="G20" s="33">
        <v>4</v>
      </c>
      <c r="H20" s="33">
        <v>0</v>
      </c>
      <c r="I20" s="31">
        <v>12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ht="13.5" customHeight="1" x14ac:dyDescent="0.2">
      <c r="A21" t="s">
        <v>151</v>
      </c>
      <c r="B21" s="7" t="s">
        <v>202</v>
      </c>
      <c r="C21" s="82" t="s">
        <v>14</v>
      </c>
      <c r="D21" s="7" t="s">
        <v>191</v>
      </c>
      <c r="E21" s="7" t="s">
        <v>199</v>
      </c>
      <c r="F21" s="33">
        <v>3</v>
      </c>
      <c r="G21" s="33">
        <v>3</v>
      </c>
      <c r="H21" s="33">
        <v>0</v>
      </c>
      <c r="I21" s="32">
        <v>5</v>
      </c>
    </row>
    <row r="22" spans="1:25" s="34" customFormat="1" x14ac:dyDescent="0.2">
      <c r="A22" t="s">
        <v>152</v>
      </c>
      <c r="B22" s="7" t="s">
        <v>202</v>
      </c>
      <c r="C22" s="15" t="s">
        <v>243</v>
      </c>
      <c r="D22" t="s">
        <v>191</v>
      </c>
      <c r="E22" s="7" t="s">
        <v>199</v>
      </c>
      <c r="F22" s="33">
        <v>2</v>
      </c>
      <c r="G22" s="33">
        <v>1</v>
      </c>
      <c r="H22" s="33">
        <v>1</v>
      </c>
      <c r="I22" s="31">
        <v>3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</row>
    <row r="23" spans="1:25" s="34" customFormat="1" x14ac:dyDescent="0.2">
      <c r="A23"/>
      <c r="B23" s="7"/>
      <c r="C23" s="15"/>
      <c r="D23"/>
      <c r="E23" s="7"/>
      <c r="F23" s="33"/>
      <c r="G23" s="33"/>
      <c r="H23" s="33"/>
      <c r="I23" s="31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</row>
    <row r="24" spans="1:25" s="94" customFormat="1" ht="15.75" x14ac:dyDescent="0.25">
      <c r="A24" s="46" t="s">
        <v>154</v>
      </c>
      <c r="C24" s="96"/>
      <c r="F24" s="97"/>
      <c r="G24" s="97"/>
      <c r="H24" s="97"/>
      <c r="I24" s="98"/>
    </row>
    <row r="25" spans="1:25" x14ac:dyDescent="0.2">
      <c r="A25" t="s">
        <v>155</v>
      </c>
      <c r="B25" t="s">
        <v>156</v>
      </c>
      <c r="C25" s="15" t="s">
        <v>157</v>
      </c>
      <c r="D25" t="s">
        <v>191</v>
      </c>
      <c r="E25" s="7" t="s">
        <v>199</v>
      </c>
      <c r="F25" s="33">
        <v>1</v>
      </c>
      <c r="G25" s="33">
        <v>1</v>
      </c>
      <c r="H25" s="33">
        <v>0</v>
      </c>
      <c r="I25" s="31">
        <v>7</v>
      </c>
    </row>
    <row r="26" spans="1:25" x14ac:dyDescent="0.2">
      <c r="A26" t="s">
        <v>158</v>
      </c>
      <c r="B26" t="s">
        <v>156</v>
      </c>
      <c r="C26" s="15" t="s">
        <v>16</v>
      </c>
      <c r="D26" t="s">
        <v>191</v>
      </c>
      <c r="E26" s="7" t="s">
        <v>199</v>
      </c>
      <c r="F26" s="33">
        <v>1</v>
      </c>
      <c r="G26" s="33">
        <v>1</v>
      </c>
      <c r="H26" s="33">
        <v>0</v>
      </c>
      <c r="I26" s="31">
        <v>3</v>
      </c>
    </row>
    <row r="27" spans="1:25" x14ac:dyDescent="0.2">
      <c r="A27" t="s">
        <v>159</v>
      </c>
      <c r="B27" t="s">
        <v>156</v>
      </c>
      <c r="C27" s="15" t="s">
        <v>204</v>
      </c>
      <c r="D27" t="s">
        <v>200</v>
      </c>
      <c r="E27" s="7" t="s">
        <v>199</v>
      </c>
      <c r="F27" s="31">
        <v>0</v>
      </c>
      <c r="G27" s="31">
        <v>0</v>
      </c>
      <c r="H27" s="31">
        <v>0</v>
      </c>
      <c r="I27" s="31">
        <v>0</v>
      </c>
    </row>
    <row r="28" spans="1:25" x14ac:dyDescent="0.2">
      <c r="A28" t="s">
        <v>160</v>
      </c>
      <c r="B28" t="s">
        <v>156</v>
      </c>
      <c r="C28" s="15" t="s">
        <v>205</v>
      </c>
      <c r="D28" t="s">
        <v>200</v>
      </c>
      <c r="E28" s="7" t="s">
        <v>199</v>
      </c>
      <c r="F28" s="31">
        <v>0</v>
      </c>
      <c r="G28" s="31">
        <v>0</v>
      </c>
      <c r="H28" s="31">
        <v>0</v>
      </c>
      <c r="I28" s="31">
        <v>0</v>
      </c>
    </row>
    <row r="29" spans="1:25" x14ac:dyDescent="0.2">
      <c r="A29" t="s">
        <v>161</v>
      </c>
      <c r="B29" t="s">
        <v>156</v>
      </c>
      <c r="C29" s="15" t="s">
        <v>17</v>
      </c>
      <c r="D29" t="s">
        <v>200</v>
      </c>
      <c r="E29" s="7" t="s">
        <v>199</v>
      </c>
      <c r="F29" s="31">
        <v>0</v>
      </c>
      <c r="G29" s="31">
        <v>0</v>
      </c>
      <c r="H29" s="31">
        <v>0</v>
      </c>
      <c r="I29" s="31">
        <v>0</v>
      </c>
    </row>
    <row r="30" spans="1:25" x14ac:dyDescent="0.2">
      <c r="A30" t="s">
        <v>162</v>
      </c>
      <c r="B30" t="s">
        <v>156</v>
      </c>
      <c r="C30" s="15" t="s">
        <v>18</v>
      </c>
      <c r="D30" t="s">
        <v>200</v>
      </c>
      <c r="E30" s="7" t="s">
        <v>199</v>
      </c>
      <c r="F30" s="31">
        <v>0</v>
      </c>
      <c r="G30" s="31">
        <v>0</v>
      </c>
      <c r="H30" s="31">
        <v>0</v>
      </c>
      <c r="I30" s="31">
        <v>0</v>
      </c>
    </row>
    <row r="31" spans="1:25" x14ac:dyDescent="0.2">
      <c r="A31" t="s">
        <v>163</v>
      </c>
      <c r="B31" t="s">
        <v>156</v>
      </c>
      <c r="C31" s="15" t="s">
        <v>19</v>
      </c>
      <c r="D31" t="s">
        <v>191</v>
      </c>
      <c r="E31" s="7" t="s">
        <v>199</v>
      </c>
      <c r="F31" s="33">
        <v>1</v>
      </c>
      <c r="G31" s="33">
        <v>1</v>
      </c>
      <c r="H31" s="33">
        <v>0</v>
      </c>
      <c r="I31" s="31">
        <v>5</v>
      </c>
    </row>
    <row r="32" spans="1:25" x14ac:dyDescent="0.2">
      <c r="A32" t="s">
        <v>164</v>
      </c>
      <c r="B32" t="s">
        <v>156</v>
      </c>
      <c r="C32" s="15" t="s">
        <v>165</v>
      </c>
      <c r="D32" t="s">
        <v>191</v>
      </c>
      <c r="E32" s="7" t="s">
        <v>199</v>
      </c>
      <c r="F32" s="33">
        <v>2</v>
      </c>
      <c r="G32" s="33">
        <v>1</v>
      </c>
      <c r="H32" s="33">
        <v>1</v>
      </c>
      <c r="I32" s="31">
        <v>4</v>
      </c>
    </row>
    <row r="33" spans="1:9" x14ac:dyDescent="0.2">
      <c r="A33" t="s">
        <v>166</v>
      </c>
      <c r="B33" t="s">
        <v>156</v>
      </c>
      <c r="C33" t="s">
        <v>167</v>
      </c>
      <c r="D33" t="s">
        <v>191</v>
      </c>
      <c r="E33" s="7" t="s">
        <v>199</v>
      </c>
      <c r="F33" s="31">
        <v>1</v>
      </c>
      <c r="G33" s="31">
        <v>0</v>
      </c>
      <c r="H33" s="31">
        <v>1</v>
      </c>
      <c r="I33" s="31">
        <v>6</v>
      </c>
    </row>
    <row r="34" spans="1:9" x14ac:dyDescent="0.2">
      <c r="E34" s="7"/>
      <c r="F34" s="31"/>
      <c r="G34" s="31"/>
      <c r="H34" s="31"/>
      <c r="I34" s="31"/>
    </row>
    <row r="35" spans="1:9" s="94" customFormat="1" ht="15.75" x14ac:dyDescent="0.25">
      <c r="A35" s="46" t="s">
        <v>248</v>
      </c>
      <c r="F35" s="103"/>
      <c r="G35" s="98"/>
      <c r="H35" s="98"/>
      <c r="I35" s="98"/>
    </row>
    <row r="36" spans="1:9" x14ac:dyDescent="0.2">
      <c r="A36" t="s">
        <v>168</v>
      </c>
      <c r="B36" t="s">
        <v>170</v>
      </c>
      <c r="C36" t="s">
        <v>20</v>
      </c>
      <c r="D36" t="s">
        <v>200</v>
      </c>
      <c r="E36" s="7" t="s">
        <v>199</v>
      </c>
      <c r="F36" s="11" t="s">
        <v>201</v>
      </c>
      <c r="G36" s="31"/>
      <c r="H36" s="31"/>
      <c r="I36" s="31">
        <v>4</v>
      </c>
    </row>
    <row r="37" spans="1:9" x14ac:dyDescent="0.2">
      <c r="A37" t="s">
        <v>169</v>
      </c>
      <c r="B37" t="s">
        <v>170</v>
      </c>
      <c r="C37" t="s">
        <v>21</v>
      </c>
      <c r="D37" t="s">
        <v>191</v>
      </c>
      <c r="E37" s="7" t="s">
        <v>199</v>
      </c>
      <c r="F37" s="27">
        <v>1</v>
      </c>
      <c r="G37" s="27">
        <v>1</v>
      </c>
      <c r="H37" s="27">
        <v>0</v>
      </c>
      <c r="I37" s="27">
        <v>2</v>
      </c>
    </row>
    <row r="38" spans="1:9" x14ac:dyDescent="0.2">
      <c r="A38" t="s">
        <v>171</v>
      </c>
      <c r="B38" t="s">
        <v>170</v>
      </c>
      <c r="C38" s="17" t="s">
        <v>22</v>
      </c>
      <c r="D38" t="s">
        <v>191</v>
      </c>
      <c r="E38" s="7" t="s">
        <v>199</v>
      </c>
      <c r="F38" s="27">
        <v>1</v>
      </c>
      <c r="G38" s="27">
        <v>1</v>
      </c>
      <c r="H38" s="27">
        <v>0</v>
      </c>
      <c r="I38" s="27">
        <v>0</v>
      </c>
    </row>
    <row r="39" spans="1:9" x14ac:dyDescent="0.2">
      <c r="A39" t="s">
        <v>172</v>
      </c>
      <c r="B39" t="s">
        <v>170</v>
      </c>
      <c r="C39" t="s">
        <v>23</v>
      </c>
      <c r="D39" t="s">
        <v>191</v>
      </c>
      <c r="E39" s="7" t="s">
        <v>199</v>
      </c>
      <c r="F39" s="27">
        <v>2</v>
      </c>
      <c r="G39" s="27">
        <v>2</v>
      </c>
      <c r="H39" s="27">
        <v>0</v>
      </c>
      <c r="I39" s="27">
        <v>7</v>
      </c>
    </row>
    <row r="40" spans="1:9" x14ac:dyDescent="0.2">
      <c r="A40" t="s">
        <v>173</v>
      </c>
      <c r="B40" t="s">
        <v>170</v>
      </c>
      <c r="C40" t="s">
        <v>23</v>
      </c>
      <c r="D40" t="s">
        <v>191</v>
      </c>
      <c r="E40" s="7" t="s">
        <v>199</v>
      </c>
      <c r="F40" s="27">
        <v>1</v>
      </c>
      <c r="G40" s="27">
        <v>1</v>
      </c>
      <c r="H40" s="27">
        <v>0</v>
      </c>
      <c r="I40" s="27">
        <v>7</v>
      </c>
    </row>
    <row r="41" spans="1:9" x14ac:dyDescent="0.2">
      <c r="A41" t="s">
        <v>174</v>
      </c>
      <c r="B41" t="s">
        <v>170</v>
      </c>
      <c r="C41" t="s">
        <v>24</v>
      </c>
      <c r="D41" t="s">
        <v>191</v>
      </c>
      <c r="E41" s="7" t="s">
        <v>199</v>
      </c>
      <c r="F41" s="27">
        <v>2</v>
      </c>
      <c r="G41" s="27">
        <v>2</v>
      </c>
      <c r="H41" s="27">
        <v>1</v>
      </c>
      <c r="I41" s="27">
        <v>5</v>
      </c>
    </row>
    <row r="42" spans="1:9" x14ac:dyDescent="0.2">
      <c r="A42" t="s">
        <v>175</v>
      </c>
      <c r="B42" t="s">
        <v>170</v>
      </c>
      <c r="C42" t="s">
        <v>25</v>
      </c>
      <c r="D42" t="s">
        <v>191</v>
      </c>
      <c r="E42" s="7" t="s">
        <v>199</v>
      </c>
      <c r="F42" s="27">
        <v>3</v>
      </c>
      <c r="G42" s="27">
        <v>2</v>
      </c>
      <c r="H42" s="27">
        <v>1</v>
      </c>
      <c r="I42" s="27">
        <v>10</v>
      </c>
    </row>
    <row r="43" spans="1:9" x14ac:dyDescent="0.2">
      <c r="A43" t="s">
        <v>176</v>
      </c>
      <c r="B43" t="s">
        <v>170</v>
      </c>
      <c r="C43" t="s">
        <v>25</v>
      </c>
      <c r="D43" t="s">
        <v>191</v>
      </c>
      <c r="E43" s="7" t="s">
        <v>199</v>
      </c>
      <c r="F43" s="27">
        <v>3</v>
      </c>
      <c r="G43" s="27">
        <v>2</v>
      </c>
      <c r="H43" s="27">
        <v>1</v>
      </c>
      <c r="I43" s="27">
        <v>10</v>
      </c>
    </row>
    <row r="44" spans="1:9" x14ac:dyDescent="0.2">
      <c r="F44" s="29"/>
      <c r="G44" s="31"/>
      <c r="H44" s="31"/>
      <c r="I44" s="31"/>
    </row>
    <row r="45" spans="1:9" x14ac:dyDescent="0.2">
      <c r="A45" s="101" t="s">
        <v>256</v>
      </c>
      <c r="F45" s="26">
        <f>SUM(F5:F43)</f>
        <v>73</v>
      </c>
      <c r="G45" s="26">
        <f>SUM(G5:G43)</f>
        <v>69</v>
      </c>
      <c r="H45" s="26">
        <f>SUM(H5:H43)</f>
        <v>27</v>
      </c>
      <c r="I45" s="26">
        <f>SUM(I5:I43)</f>
        <v>158</v>
      </c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zoomScale="110" workbookViewId="0"/>
  </sheetViews>
  <sheetFormatPr baseColWidth="10" defaultRowHeight="12.75" x14ac:dyDescent="0.2"/>
  <cols>
    <col min="1" max="1" width="16" customWidth="1"/>
    <col min="2" max="2" width="13.28515625" bestFit="1" customWidth="1"/>
    <col min="3" max="3" width="12.42578125" bestFit="1" customWidth="1"/>
    <col min="4" max="4" width="10.85546875" customWidth="1"/>
    <col min="5" max="5" width="15.42578125" bestFit="1" customWidth="1"/>
    <col min="6" max="6" width="11.5703125" bestFit="1" customWidth="1"/>
  </cols>
  <sheetData>
    <row r="1" spans="1:8" x14ac:dyDescent="0.2">
      <c r="A1" s="1" t="s">
        <v>123</v>
      </c>
    </row>
    <row r="2" spans="1:8" x14ac:dyDescent="0.2">
      <c r="H2" s="18"/>
    </row>
    <row r="3" spans="1:8" x14ac:dyDescent="0.2">
      <c r="A3" s="1" t="s">
        <v>125</v>
      </c>
      <c r="B3" s="1" t="s">
        <v>119</v>
      </c>
      <c r="C3" s="1" t="s">
        <v>191</v>
      </c>
      <c r="D3" s="1" t="s">
        <v>120</v>
      </c>
      <c r="E3" s="1" t="s">
        <v>121</v>
      </c>
      <c r="F3" s="1" t="s">
        <v>122</v>
      </c>
    </row>
    <row r="4" spans="1:8" x14ac:dyDescent="0.2">
      <c r="A4" t="s">
        <v>129</v>
      </c>
      <c r="B4" s="30">
        <v>5</v>
      </c>
      <c r="C4" s="30">
        <v>5</v>
      </c>
      <c r="D4" s="30">
        <v>0</v>
      </c>
      <c r="E4" s="30">
        <v>0</v>
      </c>
      <c r="F4" s="30">
        <f t="shared" ref="F4:F9" si="0">C4/B4*100</f>
        <v>100</v>
      </c>
    </row>
    <row r="5" spans="1:8" x14ac:dyDescent="0.2">
      <c r="A5" t="s">
        <v>140</v>
      </c>
      <c r="B5" s="30">
        <v>2</v>
      </c>
      <c r="C5" s="30">
        <v>2</v>
      </c>
      <c r="D5" s="30">
        <v>0</v>
      </c>
      <c r="E5" s="30">
        <v>0</v>
      </c>
      <c r="F5" s="30">
        <f t="shared" si="0"/>
        <v>100</v>
      </c>
    </row>
    <row r="6" spans="1:8" x14ac:dyDescent="0.2">
      <c r="A6" t="s">
        <v>202</v>
      </c>
      <c r="B6" s="30">
        <v>7</v>
      </c>
      <c r="C6" s="30">
        <v>5</v>
      </c>
      <c r="D6" s="30">
        <v>0</v>
      </c>
      <c r="E6" s="30">
        <v>2</v>
      </c>
      <c r="F6" s="89">
        <f t="shared" si="0"/>
        <v>71.428571428571431</v>
      </c>
    </row>
    <row r="7" spans="1:8" x14ac:dyDescent="0.2">
      <c r="A7" t="s">
        <v>156</v>
      </c>
      <c r="B7" s="30">
        <v>9</v>
      </c>
      <c r="C7" s="30">
        <v>5</v>
      </c>
      <c r="D7" s="30">
        <v>0</v>
      </c>
      <c r="E7" s="30">
        <v>4</v>
      </c>
      <c r="F7" s="89">
        <f t="shared" si="0"/>
        <v>55.555555555555557</v>
      </c>
    </row>
    <row r="8" spans="1:8" x14ac:dyDescent="0.2">
      <c r="A8" t="s">
        <v>249</v>
      </c>
      <c r="B8" s="30">
        <v>8</v>
      </c>
      <c r="C8" s="30">
        <v>7</v>
      </c>
      <c r="D8" s="30">
        <v>0</v>
      </c>
      <c r="E8" s="30">
        <v>1</v>
      </c>
      <c r="F8" s="89">
        <f t="shared" si="0"/>
        <v>87.5</v>
      </c>
    </row>
    <row r="9" spans="1:8" x14ac:dyDescent="0.2">
      <c r="A9" s="1" t="s">
        <v>206</v>
      </c>
      <c r="B9" s="26">
        <f>SUM(B4:B8)</f>
        <v>31</v>
      </c>
      <c r="C9" s="26">
        <f>SUM(C4:C8)</f>
        <v>24</v>
      </c>
      <c r="D9" s="26">
        <f>SUM(D4:D8)</f>
        <v>0</v>
      </c>
      <c r="E9" s="26">
        <f>SUM(E4:E8)</f>
        <v>7</v>
      </c>
      <c r="F9" s="90">
        <f t="shared" si="0"/>
        <v>77.41935483870968</v>
      </c>
    </row>
    <row r="10" spans="1:8" x14ac:dyDescent="0.2">
      <c r="B10" s="30"/>
      <c r="C10" s="30"/>
      <c r="D10" s="30"/>
      <c r="E10" s="30"/>
      <c r="F10" s="30"/>
    </row>
  </sheetData>
  <phoneticPr fontId="0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942"/>
  <sheetViews>
    <sheetView workbookViewId="0">
      <pane xSplit="5" ySplit="4" topLeftCell="F41" activePane="bottomRight" state="frozenSplit"/>
      <selection pane="topRight" activeCell="F1" sqref="F1"/>
      <selection pane="bottomLeft" activeCell="A5" sqref="A5"/>
      <selection pane="bottomRight"/>
    </sheetView>
  </sheetViews>
  <sheetFormatPr baseColWidth="10" defaultRowHeight="12.75" x14ac:dyDescent="0.2"/>
  <cols>
    <col min="1" max="1" width="8.42578125" style="62" customWidth="1"/>
    <col min="2" max="2" width="8.140625" style="62" customWidth="1"/>
    <col min="3" max="3" width="6.7109375" style="62" customWidth="1"/>
    <col min="4" max="4" width="8.140625" style="62" customWidth="1"/>
    <col min="5" max="5" width="7.28515625" style="20" customWidth="1"/>
    <col min="6" max="6" width="17.28515625" style="20" customWidth="1"/>
    <col min="7" max="7" width="12.42578125" style="20" customWidth="1"/>
    <col min="8" max="8" width="9.140625" style="20" customWidth="1"/>
    <col min="9" max="11" width="9.140625" style="64" customWidth="1"/>
    <col min="12" max="14" width="10.5703125" style="64" customWidth="1"/>
    <col min="15" max="15" width="9.28515625" style="20" customWidth="1"/>
    <col min="16" max="16" width="8.140625" style="20" customWidth="1"/>
    <col min="17" max="17" width="24.28515625" style="20" customWidth="1"/>
    <col min="18" max="18" width="9" style="20" customWidth="1"/>
    <col min="19" max="19" width="7.28515625" style="20" customWidth="1"/>
    <col min="20" max="20" width="6.28515625" style="20" customWidth="1"/>
    <col min="21" max="21" width="11.85546875" style="2" customWidth="1"/>
    <col min="22" max="68" width="11.42578125" style="2" customWidth="1"/>
  </cols>
  <sheetData>
    <row r="1" spans="1:82" x14ac:dyDescent="0.2">
      <c r="A1" s="1" t="s">
        <v>250</v>
      </c>
      <c r="B1"/>
      <c r="C1"/>
      <c r="D1"/>
      <c r="E1"/>
      <c r="F1" s="60"/>
      <c r="G1" s="4"/>
      <c r="H1" s="4"/>
      <c r="I1" s="4"/>
      <c r="J1" s="2"/>
      <c r="K1" s="2"/>
      <c r="L1" s="18"/>
      <c r="M1" s="2"/>
      <c r="N1" s="2"/>
      <c r="O1" s="2"/>
      <c r="P1" s="2"/>
      <c r="Q1" s="2"/>
      <c r="R1" s="2"/>
      <c r="S1" s="2"/>
      <c r="T1" s="2"/>
    </row>
    <row r="2" spans="1:82" x14ac:dyDescent="0.2">
      <c r="A2" s="107" t="s">
        <v>255</v>
      </c>
      <c r="B2" s="36"/>
      <c r="C2" s="36"/>
      <c r="D2" s="36"/>
      <c r="E2" s="36"/>
      <c r="F2" s="61"/>
      <c r="G2" s="62"/>
      <c r="H2" s="62"/>
      <c r="I2" s="62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</row>
    <row r="4" spans="1:82" x14ac:dyDescent="0.2">
      <c r="A4" s="62" t="s">
        <v>31</v>
      </c>
      <c r="B4" s="62" t="s">
        <v>32</v>
      </c>
      <c r="C4" s="62" t="s">
        <v>33</v>
      </c>
      <c r="D4" s="62" t="s">
        <v>34</v>
      </c>
      <c r="E4" s="20" t="s">
        <v>188</v>
      </c>
      <c r="F4" s="20" t="s">
        <v>181</v>
      </c>
      <c r="G4" s="20" t="s">
        <v>189</v>
      </c>
      <c r="H4" s="20" t="s">
        <v>182</v>
      </c>
      <c r="I4" s="64" t="s">
        <v>35</v>
      </c>
      <c r="J4" s="64" t="s">
        <v>36</v>
      </c>
      <c r="K4" s="64" t="s">
        <v>37</v>
      </c>
      <c r="L4" s="64" t="s">
        <v>38</v>
      </c>
      <c r="M4" s="64" t="s">
        <v>39</v>
      </c>
      <c r="N4" s="64" t="s">
        <v>40</v>
      </c>
      <c r="O4" s="20" t="s">
        <v>41</v>
      </c>
      <c r="P4" s="20" t="s">
        <v>183</v>
      </c>
      <c r="Q4" s="20" t="s">
        <v>42</v>
      </c>
      <c r="R4" s="20" t="s">
        <v>43</v>
      </c>
      <c r="S4" s="20" t="s">
        <v>117</v>
      </c>
      <c r="T4" s="20" t="s">
        <v>44</v>
      </c>
      <c r="U4" s="20" t="s">
        <v>45</v>
      </c>
    </row>
    <row r="5" spans="1:82" x14ac:dyDescent="0.2">
      <c r="A5" s="62" t="s">
        <v>46</v>
      </c>
      <c r="B5" s="65" t="s">
        <v>47</v>
      </c>
      <c r="C5" s="65" t="s">
        <v>116</v>
      </c>
      <c r="D5" s="62" t="s">
        <v>48</v>
      </c>
      <c r="E5" s="66" t="s">
        <v>130</v>
      </c>
      <c r="F5" s="66" t="s">
        <v>61</v>
      </c>
      <c r="G5" s="66" t="s">
        <v>129</v>
      </c>
      <c r="H5" s="67">
        <v>37466</v>
      </c>
      <c r="I5" s="68">
        <v>20</v>
      </c>
      <c r="J5" s="68">
        <v>18</v>
      </c>
      <c r="K5" s="68">
        <v>17</v>
      </c>
      <c r="L5" s="70">
        <v>105</v>
      </c>
      <c r="M5" s="70">
        <v>27</v>
      </c>
      <c r="N5" s="70">
        <v>42</v>
      </c>
      <c r="O5" s="66" t="s">
        <v>49</v>
      </c>
      <c r="P5" s="66">
        <v>638</v>
      </c>
      <c r="Q5" s="66" t="s">
        <v>60</v>
      </c>
      <c r="R5" s="66">
        <v>2</v>
      </c>
      <c r="S5" s="66">
        <v>0</v>
      </c>
      <c r="T5" s="66">
        <v>0</v>
      </c>
      <c r="U5" s="66" t="s">
        <v>62</v>
      </c>
    </row>
    <row r="6" spans="1:82" x14ac:dyDescent="0.2">
      <c r="A6" s="62" t="s">
        <v>46</v>
      </c>
      <c r="B6" s="65" t="s">
        <v>47</v>
      </c>
      <c r="C6" s="65" t="s">
        <v>116</v>
      </c>
      <c r="D6" s="62" t="s">
        <v>48</v>
      </c>
      <c r="E6" s="66" t="s">
        <v>130</v>
      </c>
      <c r="F6" s="66" t="s">
        <v>61</v>
      </c>
      <c r="G6" s="66" t="s">
        <v>129</v>
      </c>
      <c r="H6" s="67">
        <v>37675</v>
      </c>
      <c r="I6" s="68">
        <v>20</v>
      </c>
      <c r="J6" s="68">
        <v>28</v>
      </c>
      <c r="K6" s="71">
        <v>56.7</v>
      </c>
      <c r="L6" s="70">
        <v>105</v>
      </c>
      <c r="M6" s="70">
        <v>26</v>
      </c>
      <c r="N6" s="72">
        <v>10.8</v>
      </c>
      <c r="O6" s="66" t="s">
        <v>49</v>
      </c>
      <c r="P6" s="66">
        <v>50</v>
      </c>
      <c r="Q6" s="66" t="s">
        <v>60</v>
      </c>
      <c r="R6" s="66">
        <v>30</v>
      </c>
      <c r="S6" s="66">
        <v>0</v>
      </c>
      <c r="T6" s="66">
        <v>0</v>
      </c>
      <c r="U6" s="66" t="s">
        <v>55</v>
      </c>
    </row>
    <row r="7" spans="1:82" x14ac:dyDescent="0.2">
      <c r="A7" s="62" t="s">
        <v>46</v>
      </c>
      <c r="B7" s="65" t="s">
        <v>47</v>
      </c>
      <c r="C7" s="65" t="s">
        <v>116</v>
      </c>
      <c r="D7" s="62" t="s">
        <v>48</v>
      </c>
      <c r="E7" s="66" t="s">
        <v>130</v>
      </c>
      <c r="F7" s="66" t="s">
        <v>61</v>
      </c>
      <c r="G7" s="66" t="s">
        <v>129</v>
      </c>
      <c r="H7" s="67">
        <v>37675</v>
      </c>
      <c r="I7" s="68">
        <v>20</v>
      </c>
      <c r="J7" s="68">
        <v>29</v>
      </c>
      <c r="K7" s="68">
        <v>19.8</v>
      </c>
      <c r="L7" s="70">
        <v>105</v>
      </c>
      <c r="M7" s="70">
        <v>27</v>
      </c>
      <c r="N7" s="72">
        <v>53.3</v>
      </c>
      <c r="O7" s="66" t="s">
        <v>49</v>
      </c>
      <c r="P7" s="66">
        <v>138</v>
      </c>
      <c r="Q7" s="66" t="s">
        <v>60</v>
      </c>
      <c r="R7" s="66">
        <v>5</v>
      </c>
      <c r="S7" s="66">
        <v>0</v>
      </c>
      <c r="T7" s="66">
        <v>0</v>
      </c>
      <c r="U7" s="66" t="s">
        <v>53</v>
      </c>
      <c r="V7" s="66"/>
      <c r="W7" s="66"/>
      <c r="X7" s="67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</row>
    <row r="8" spans="1:82" x14ac:dyDescent="0.2">
      <c r="A8" s="62" t="s">
        <v>46</v>
      </c>
      <c r="B8" s="65" t="s">
        <v>47</v>
      </c>
      <c r="C8" s="65" t="s">
        <v>116</v>
      </c>
      <c r="D8" s="62" t="s">
        <v>48</v>
      </c>
      <c r="E8" s="66" t="s">
        <v>130</v>
      </c>
      <c r="F8" s="66" t="s">
        <v>63</v>
      </c>
      <c r="G8" s="66" t="s">
        <v>129</v>
      </c>
      <c r="H8" s="67">
        <v>37467</v>
      </c>
      <c r="I8" s="68">
        <v>20</v>
      </c>
      <c r="J8" s="68">
        <v>7</v>
      </c>
      <c r="K8" s="68">
        <v>37</v>
      </c>
      <c r="L8" s="70">
        <v>105</v>
      </c>
      <c r="M8" s="70">
        <v>32</v>
      </c>
      <c r="N8" s="72">
        <v>39.200000000000003</v>
      </c>
      <c r="O8" s="66" t="s">
        <v>49</v>
      </c>
      <c r="P8" s="66">
        <v>27</v>
      </c>
      <c r="Q8" s="73" t="s">
        <v>54</v>
      </c>
      <c r="R8" s="66">
        <v>10</v>
      </c>
      <c r="S8" s="66">
        <v>0</v>
      </c>
      <c r="T8" s="66">
        <v>0</v>
      </c>
      <c r="U8" s="66" t="s">
        <v>55</v>
      </c>
    </row>
    <row r="9" spans="1:82" x14ac:dyDescent="0.2">
      <c r="A9" s="62" t="s">
        <v>46</v>
      </c>
      <c r="B9" s="65" t="s">
        <v>47</v>
      </c>
      <c r="C9" s="65" t="s">
        <v>116</v>
      </c>
      <c r="D9" s="62" t="s">
        <v>48</v>
      </c>
      <c r="E9" s="66" t="s">
        <v>130</v>
      </c>
      <c r="F9" s="66" t="s">
        <v>64</v>
      </c>
      <c r="G9" s="66" t="s">
        <v>129</v>
      </c>
      <c r="H9" s="67">
        <v>37467</v>
      </c>
      <c r="I9" s="68">
        <v>20</v>
      </c>
      <c r="J9" s="68">
        <v>11</v>
      </c>
      <c r="K9" s="71">
        <v>23.7</v>
      </c>
      <c r="L9" s="70">
        <v>105</v>
      </c>
      <c r="M9" s="70">
        <v>30</v>
      </c>
      <c r="N9" s="72">
        <v>20.399999999999999</v>
      </c>
      <c r="O9" s="66" t="s">
        <v>49</v>
      </c>
      <c r="P9" s="66">
        <v>80</v>
      </c>
      <c r="Q9" s="73" t="s">
        <v>54</v>
      </c>
      <c r="R9" s="66">
        <v>20</v>
      </c>
      <c r="S9" s="66">
        <v>0</v>
      </c>
      <c r="T9" s="66">
        <v>0</v>
      </c>
      <c r="U9" s="66" t="s">
        <v>53</v>
      </c>
    </row>
    <row r="10" spans="1:82" x14ac:dyDescent="0.2">
      <c r="A10" s="62" t="s">
        <v>46</v>
      </c>
      <c r="B10" s="65" t="s">
        <v>47</v>
      </c>
      <c r="C10" s="65" t="s">
        <v>116</v>
      </c>
      <c r="D10" s="62" t="s">
        <v>48</v>
      </c>
      <c r="E10" s="66" t="s">
        <v>130</v>
      </c>
      <c r="F10" s="66" t="s">
        <v>65</v>
      </c>
      <c r="G10" s="66" t="s">
        <v>129</v>
      </c>
      <c r="H10" s="67">
        <v>37466</v>
      </c>
      <c r="I10" s="68">
        <v>20</v>
      </c>
      <c r="J10" s="68">
        <v>27</v>
      </c>
      <c r="K10" s="68">
        <v>34</v>
      </c>
      <c r="L10" s="70">
        <v>105</v>
      </c>
      <c r="M10" s="70">
        <v>27</v>
      </c>
      <c r="N10" s="70">
        <v>59</v>
      </c>
      <c r="O10" s="66" t="s">
        <v>49</v>
      </c>
      <c r="P10" s="66">
        <v>725</v>
      </c>
      <c r="Q10" s="66" t="s">
        <v>50</v>
      </c>
      <c r="R10" s="66">
        <v>10</v>
      </c>
      <c r="S10" s="66">
        <v>0</v>
      </c>
      <c r="T10" s="66">
        <v>0</v>
      </c>
      <c r="U10" s="66" t="s">
        <v>53</v>
      </c>
    </row>
    <row r="11" spans="1:82" x14ac:dyDescent="0.2">
      <c r="A11" s="62" t="s">
        <v>46</v>
      </c>
      <c r="B11" s="65" t="s">
        <v>47</v>
      </c>
      <c r="C11" s="65" t="s">
        <v>116</v>
      </c>
      <c r="D11" s="62" t="s">
        <v>48</v>
      </c>
      <c r="E11" s="66" t="s">
        <v>130</v>
      </c>
      <c r="F11" s="66" t="s">
        <v>66</v>
      </c>
      <c r="G11" s="66" t="s">
        <v>129</v>
      </c>
      <c r="H11" s="67">
        <v>37467</v>
      </c>
      <c r="I11" s="68">
        <v>20</v>
      </c>
      <c r="J11" s="68">
        <v>4</v>
      </c>
      <c r="K11" s="68">
        <v>59</v>
      </c>
      <c r="L11" s="70">
        <v>105</v>
      </c>
      <c r="M11" s="70">
        <v>30</v>
      </c>
      <c r="N11" s="70">
        <v>49</v>
      </c>
      <c r="O11" s="66" t="s">
        <v>49</v>
      </c>
      <c r="P11" s="66">
        <v>37</v>
      </c>
      <c r="Q11" s="66" t="s">
        <v>54</v>
      </c>
      <c r="R11" s="66">
        <v>30</v>
      </c>
      <c r="S11" s="66">
        <v>0</v>
      </c>
      <c r="T11" s="66">
        <v>0</v>
      </c>
      <c r="U11" s="66" t="s">
        <v>58</v>
      </c>
    </row>
    <row r="12" spans="1:82" x14ac:dyDescent="0.2">
      <c r="A12" s="62" t="s">
        <v>46</v>
      </c>
      <c r="B12" s="65" t="s">
        <v>47</v>
      </c>
      <c r="C12" s="65" t="s">
        <v>116</v>
      </c>
      <c r="D12" s="62" t="s">
        <v>48</v>
      </c>
      <c r="E12" s="66" t="s">
        <v>132</v>
      </c>
      <c r="F12" s="66" t="s">
        <v>67</v>
      </c>
      <c r="G12" s="66" t="s">
        <v>129</v>
      </c>
      <c r="H12" s="67">
        <v>37274</v>
      </c>
      <c r="I12" s="68">
        <v>19</v>
      </c>
      <c r="J12" s="68">
        <v>59</v>
      </c>
      <c r="K12" s="68">
        <v>31</v>
      </c>
      <c r="L12" s="70">
        <v>105</v>
      </c>
      <c r="M12" s="70">
        <v>6</v>
      </c>
      <c r="N12" s="70">
        <v>51</v>
      </c>
      <c r="O12" s="66" t="s">
        <v>49</v>
      </c>
      <c r="P12" s="66">
        <v>300</v>
      </c>
      <c r="Q12" s="66" t="s">
        <v>60</v>
      </c>
      <c r="R12" s="66">
        <v>2</v>
      </c>
      <c r="S12" s="66">
        <v>0</v>
      </c>
      <c r="T12" s="66">
        <v>0</v>
      </c>
      <c r="U12" s="66" t="s">
        <v>53</v>
      </c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</row>
    <row r="13" spans="1:82" x14ac:dyDescent="0.2">
      <c r="A13" s="62" t="s">
        <v>46</v>
      </c>
      <c r="B13" s="65" t="s">
        <v>47</v>
      </c>
      <c r="C13" s="65" t="s">
        <v>116</v>
      </c>
      <c r="D13" s="62" t="s">
        <v>48</v>
      </c>
      <c r="E13" s="66" t="s">
        <v>132</v>
      </c>
      <c r="F13" s="66" t="s">
        <v>67</v>
      </c>
      <c r="G13" s="66" t="s">
        <v>129</v>
      </c>
      <c r="H13" s="67">
        <v>37274</v>
      </c>
      <c r="I13" s="68">
        <v>19</v>
      </c>
      <c r="J13" s="68">
        <v>59</v>
      </c>
      <c r="K13" s="68">
        <v>3</v>
      </c>
      <c r="L13" s="70">
        <v>105</v>
      </c>
      <c r="M13" s="70">
        <v>5</v>
      </c>
      <c r="N13" s="70">
        <v>49</v>
      </c>
      <c r="O13" s="66" t="s">
        <v>49</v>
      </c>
      <c r="P13" s="66">
        <v>300</v>
      </c>
      <c r="Q13" s="66" t="s">
        <v>60</v>
      </c>
      <c r="R13" s="66">
        <v>2</v>
      </c>
      <c r="S13" s="66">
        <v>0</v>
      </c>
      <c r="T13" s="66">
        <v>0</v>
      </c>
      <c r="U13" s="66" t="s">
        <v>51</v>
      </c>
    </row>
    <row r="14" spans="1:82" x14ac:dyDescent="0.2">
      <c r="A14" s="62" t="s">
        <v>46</v>
      </c>
      <c r="B14" s="65" t="s">
        <v>47</v>
      </c>
      <c r="C14" s="65" t="s">
        <v>116</v>
      </c>
      <c r="D14" s="62" t="s">
        <v>48</v>
      </c>
      <c r="E14" s="66" t="s">
        <v>132</v>
      </c>
      <c r="F14" s="66" t="s">
        <v>67</v>
      </c>
      <c r="G14" s="66" t="s">
        <v>129</v>
      </c>
      <c r="H14" s="67">
        <v>37274</v>
      </c>
      <c r="I14" s="68">
        <v>19</v>
      </c>
      <c r="J14" s="68">
        <v>59</v>
      </c>
      <c r="K14" s="68">
        <v>5</v>
      </c>
      <c r="L14" s="70">
        <v>105</v>
      </c>
      <c r="M14" s="70">
        <v>5</v>
      </c>
      <c r="N14" s="70">
        <v>16</v>
      </c>
      <c r="O14" s="66" t="s">
        <v>49</v>
      </c>
      <c r="P14" s="66">
        <v>395</v>
      </c>
      <c r="Q14" s="66" t="s">
        <v>60</v>
      </c>
      <c r="R14" s="66">
        <v>2</v>
      </c>
      <c r="S14" s="66">
        <v>0</v>
      </c>
      <c r="T14" s="66">
        <v>0</v>
      </c>
      <c r="U14" s="66" t="s">
        <v>53</v>
      </c>
    </row>
    <row r="15" spans="1:82" x14ac:dyDescent="0.2">
      <c r="A15" s="62" t="s">
        <v>46</v>
      </c>
      <c r="B15" s="65" t="s">
        <v>47</v>
      </c>
      <c r="C15" s="65" t="s">
        <v>116</v>
      </c>
      <c r="D15" s="62" t="s">
        <v>48</v>
      </c>
      <c r="E15" s="66" t="s">
        <v>132</v>
      </c>
      <c r="F15" s="66" t="s">
        <v>67</v>
      </c>
      <c r="G15" s="66" t="s">
        <v>129</v>
      </c>
      <c r="H15" s="67">
        <v>37274</v>
      </c>
      <c r="I15" s="68">
        <v>19</v>
      </c>
      <c r="J15" s="68">
        <v>57</v>
      </c>
      <c r="K15" s="68">
        <v>42</v>
      </c>
      <c r="L15" s="70">
        <v>105</v>
      </c>
      <c r="M15" s="70">
        <v>3</v>
      </c>
      <c r="N15" s="70">
        <v>13</v>
      </c>
      <c r="O15" s="66" t="s">
        <v>49</v>
      </c>
      <c r="P15" s="66">
        <v>450</v>
      </c>
      <c r="Q15" s="66" t="s">
        <v>60</v>
      </c>
      <c r="R15" s="66">
        <v>2</v>
      </c>
      <c r="S15" s="66">
        <v>0</v>
      </c>
      <c r="T15" s="66">
        <v>0</v>
      </c>
      <c r="U15" s="66" t="s">
        <v>51</v>
      </c>
    </row>
    <row r="16" spans="1:82" x14ac:dyDescent="0.2">
      <c r="A16" s="62" t="s">
        <v>46</v>
      </c>
      <c r="B16" s="65" t="s">
        <v>47</v>
      </c>
      <c r="C16" s="65" t="s">
        <v>116</v>
      </c>
      <c r="D16" s="62" t="s">
        <v>48</v>
      </c>
      <c r="E16" s="66" t="s">
        <v>132</v>
      </c>
      <c r="F16" s="66" t="s">
        <v>67</v>
      </c>
      <c r="G16" s="66" t="s">
        <v>129</v>
      </c>
      <c r="H16" s="67">
        <v>37352</v>
      </c>
      <c r="I16" s="68">
        <v>19</v>
      </c>
      <c r="J16" s="68">
        <v>59</v>
      </c>
      <c r="K16" s="68">
        <v>5</v>
      </c>
      <c r="L16" s="70">
        <v>105</v>
      </c>
      <c r="M16" s="70">
        <v>5</v>
      </c>
      <c r="N16" s="70">
        <v>16</v>
      </c>
      <c r="O16" s="66" t="s">
        <v>49</v>
      </c>
      <c r="P16" s="66">
        <v>395</v>
      </c>
      <c r="Q16" s="66" t="s">
        <v>60</v>
      </c>
      <c r="R16" s="66">
        <v>2</v>
      </c>
      <c r="S16" s="66">
        <v>0</v>
      </c>
      <c r="T16" s="66">
        <v>0</v>
      </c>
      <c r="U16" s="66" t="s">
        <v>53</v>
      </c>
    </row>
    <row r="17" spans="1:21" x14ac:dyDescent="0.2">
      <c r="A17" s="62" t="s">
        <v>46</v>
      </c>
      <c r="B17" s="65" t="s">
        <v>47</v>
      </c>
      <c r="C17" s="65" t="s">
        <v>116</v>
      </c>
      <c r="D17" s="62" t="s">
        <v>48</v>
      </c>
      <c r="E17" s="66" t="s">
        <v>132</v>
      </c>
      <c r="F17" s="66" t="s">
        <v>67</v>
      </c>
      <c r="G17" s="66" t="s">
        <v>129</v>
      </c>
      <c r="H17" s="67">
        <v>37352</v>
      </c>
      <c r="I17" s="68">
        <v>19</v>
      </c>
      <c r="J17" s="68">
        <v>57</v>
      </c>
      <c r="K17" s="68">
        <v>42</v>
      </c>
      <c r="L17" s="70">
        <v>105</v>
      </c>
      <c r="M17" s="70">
        <v>3</v>
      </c>
      <c r="N17" s="70">
        <v>13</v>
      </c>
      <c r="O17" s="66" t="s">
        <v>49</v>
      </c>
      <c r="P17" s="66">
        <v>450</v>
      </c>
      <c r="Q17" s="66" t="s">
        <v>60</v>
      </c>
      <c r="R17" s="66">
        <v>2</v>
      </c>
      <c r="S17" s="66">
        <v>0</v>
      </c>
      <c r="T17" s="66">
        <v>0</v>
      </c>
      <c r="U17" s="66" t="s">
        <v>51</v>
      </c>
    </row>
    <row r="18" spans="1:21" x14ac:dyDescent="0.2">
      <c r="A18" s="62" t="s">
        <v>46</v>
      </c>
      <c r="B18" s="65" t="s">
        <v>47</v>
      </c>
      <c r="C18" s="65" t="s">
        <v>116</v>
      </c>
      <c r="D18" s="62" t="s">
        <v>48</v>
      </c>
      <c r="E18" s="66" t="s">
        <v>132</v>
      </c>
      <c r="F18" s="66" t="s">
        <v>68</v>
      </c>
      <c r="G18" s="66" t="s">
        <v>129</v>
      </c>
      <c r="H18" s="67">
        <v>37454</v>
      </c>
      <c r="I18" s="68">
        <v>19</v>
      </c>
      <c r="J18" s="68">
        <v>50</v>
      </c>
      <c r="K18" s="68">
        <v>55</v>
      </c>
      <c r="L18" s="70">
        <v>105</v>
      </c>
      <c r="M18" s="70">
        <v>9</v>
      </c>
      <c r="N18" s="70">
        <v>45</v>
      </c>
      <c r="O18" s="66" t="s">
        <v>49</v>
      </c>
      <c r="P18" s="66">
        <v>127</v>
      </c>
      <c r="Q18" s="66" t="s">
        <v>50</v>
      </c>
      <c r="R18" s="66">
        <v>40</v>
      </c>
      <c r="S18" s="66">
        <v>0</v>
      </c>
      <c r="T18" s="66">
        <v>0</v>
      </c>
      <c r="U18" s="66" t="s">
        <v>53</v>
      </c>
    </row>
    <row r="19" spans="1:21" x14ac:dyDescent="0.2">
      <c r="A19" s="62" t="s">
        <v>46</v>
      </c>
      <c r="B19" s="65" t="s">
        <v>47</v>
      </c>
      <c r="C19" s="65" t="s">
        <v>116</v>
      </c>
      <c r="D19" s="62" t="s">
        <v>48</v>
      </c>
      <c r="E19" s="66" t="s">
        <v>132</v>
      </c>
      <c r="F19" s="66" t="s">
        <v>69</v>
      </c>
      <c r="G19" s="66" t="s">
        <v>129</v>
      </c>
      <c r="H19" s="67">
        <v>37453</v>
      </c>
      <c r="I19" s="68">
        <v>19</v>
      </c>
      <c r="J19" s="68">
        <v>47</v>
      </c>
      <c r="K19" s="68">
        <v>22</v>
      </c>
      <c r="L19" s="70">
        <v>105</v>
      </c>
      <c r="M19" s="70">
        <v>13</v>
      </c>
      <c r="N19" s="70">
        <v>39</v>
      </c>
      <c r="O19" s="66" t="s">
        <v>49</v>
      </c>
      <c r="P19" s="66">
        <v>60</v>
      </c>
      <c r="Q19" s="66" t="s">
        <v>52</v>
      </c>
      <c r="R19" s="66">
        <v>50</v>
      </c>
      <c r="S19" s="66">
        <v>0</v>
      </c>
      <c r="T19" s="66">
        <v>0</v>
      </c>
      <c r="U19" s="66" t="s">
        <v>53</v>
      </c>
    </row>
    <row r="20" spans="1:21" x14ac:dyDescent="0.2">
      <c r="A20" s="62" t="s">
        <v>46</v>
      </c>
      <c r="B20" s="65" t="s">
        <v>47</v>
      </c>
      <c r="C20" s="65" t="s">
        <v>116</v>
      </c>
      <c r="D20" s="62" t="s">
        <v>48</v>
      </c>
      <c r="E20" s="66" t="s">
        <v>132</v>
      </c>
      <c r="F20" s="66" t="s">
        <v>70</v>
      </c>
      <c r="G20" s="66" t="s">
        <v>129</v>
      </c>
      <c r="H20" s="67">
        <v>37454</v>
      </c>
      <c r="I20" s="68">
        <v>19</v>
      </c>
      <c r="J20" s="68">
        <v>45</v>
      </c>
      <c r="K20" s="68">
        <v>54</v>
      </c>
      <c r="L20" s="70">
        <v>105</v>
      </c>
      <c r="M20" s="70">
        <v>7</v>
      </c>
      <c r="N20" s="70">
        <v>50</v>
      </c>
      <c r="O20" s="66" t="s">
        <v>49</v>
      </c>
      <c r="P20" s="66">
        <v>35</v>
      </c>
      <c r="Q20" s="66" t="s">
        <v>52</v>
      </c>
      <c r="R20" s="66">
        <v>50</v>
      </c>
      <c r="S20" s="66">
        <v>0</v>
      </c>
      <c r="T20" s="66">
        <v>0</v>
      </c>
      <c r="U20" s="66" t="s">
        <v>58</v>
      </c>
    </row>
    <row r="21" spans="1:21" x14ac:dyDescent="0.2">
      <c r="A21" s="62" t="s">
        <v>46</v>
      </c>
      <c r="B21" s="65" t="s">
        <v>47</v>
      </c>
      <c r="C21" s="65" t="s">
        <v>116</v>
      </c>
      <c r="D21" s="62" t="s">
        <v>48</v>
      </c>
      <c r="E21" s="66" t="s">
        <v>132</v>
      </c>
      <c r="F21" s="66" t="s">
        <v>70</v>
      </c>
      <c r="G21" s="66" t="s">
        <v>129</v>
      </c>
      <c r="H21" s="67">
        <v>37453</v>
      </c>
      <c r="I21" s="68">
        <v>19</v>
      </c>
      <c r="J21" s="68">
        <v>42</v>
      </c>
      <c r="K21" s="68">
        <v>55</v>
      </c>
      <c r="L21" s="70">
        <v>105</v>
      </c>
      <c r="M21" s="70">
        <v>7</v>
      </c>
      <c r="N21" s="70">
        <v>46</v>
      </c>
      <c r="O21" s="66" t="s">
        <v>49</v>
      </c>
      <c r="P21" s="66">
        <v>35</v>
      </c>
      <c r="Q21" s="66" t="s">
        <v>52</v>
      </c>
      <c r="R21" s="66">
        <v>50</v>
      </c>
      <c r="S21" s="66">
        <v>0</v>
      </c>
      <c r="T21" s="66">
        <v>0</v>
      </c>
      <c r="U21" s="66" t="s">
        <v>58</v>
      </c>
    </row>
    <row r="22" spans="1:21" x14ac:dyDescent="0.2">
      <c r="A22" s="62" t="s">
        <v>46</v>
      </c>
      <c r="B22" s="65" t="s">
        <v>47</v>
      </c>
      <c r="C22" s="65" t="s">
        <v>116</v>
      </c>
      <c r="D22" s="62" t="s">
        <v>48</v>
      </c>
      <c r="E22" s="66" t="s">
        <v>134</v>
      </c>
      <c r="F22" s="66" t="s">
        <v>71</v>
      </c>
      <c r="G22" s="66" t="s">
        <v>129</v>
      </c>
      <c r="H22" s="67">
        <v>37438</v>
      </c>
      <c r="I22" s="68">
        <v>19</v>
      </c>
      <c r="J22" s="68">
        <v>28</v>
      </c>
      <c r="K22" s="68">
        <v>28</v>
      </c>
      <c r="L22" s="70">
        <v>105</v>
      </c>
      <c r="M22" s="70">
        <v>2</v>
      </c>
      <c r="N22" s="70">
        <v>0</v>
      </c>
      <c r="O22" s="66" t="s">
        <v>49</v>
      </c>
      <c r="P22" s="66">
        <v>30</v>
      </c>
      <c r="Q22" s="66" t="s">
        <v>54</v>
      </c>
      <c r="R22" s="66">
        <v>20</v>
      </c>
      <c r="S22" s="66">
        <v>0</v>
      </c>
      <c r="T22" s="66">
        <v>3.3</v>
      </c>
      <c r="U22" s="66" t="s">
        <v>51</v>
      </c>
    </row>
    <row r="23" spans="1:21" x14ac:dyDescent="0.2">
      <c r="A23" s="62" t="s">
        <v>46</v>
      </c>
      <c r="B23" s="65" t="s">
        <v>47</v>
      </c>
      <c r="C23" s="65" t="s">
        <v>116</v>
      </c>
      <c r="D23" s="62" t="s">
        <v>48</v>
      </c>
      <c r="E23" s="66" t="s">
        <v>134</v>
      </c>
      <c r="F23" s="66" t="s">
        <v>72</v>
      </c>
      <c r="G23" s="66" t="s">
        <v>129</v>
      </c>
      <c r="H23" s="67">
        <v>37375</v>
      </c>
      <c r="I23" s="68">
        <v>19</v>
      </c>
      <c r="J23" s="68">
        <v>30</v>
      </c>
      <c r="K23" s="71">
        <v>44.6</v>
      </c>
      <c r="L23" s="70">
        <v>105</v>
      </c>
      <c r="M23" s="70">
        <v>2</v>
      </c>
      <c r="N23" s="72">
        <v>13.3</v>
      </c>
      <c r="O23" s="66" t="s">
        <v>49</v>
      </c>
      <c r="P23" s="66">
        <v>30</v>
      </c>
      <c r="Q23" s="66" t="s">
        <v>50</v>
      </c>
      <c r="R23" s="66">
        <v>2</v>
      </c>
      <c r="S23" s="66">
        <v>1</v>
      </c>
      <c r="T23" s="66">
        <v>3.3</v>
      </c>
      <c r="U23" s="66" t="s">
        <v>118</v>
      </c>
    </row>
    <row r="24" spans="1:21" x14ac:dyDescent="0.2">
      <c r="A24" s="62" t="s">
        <v>46</v>
      </c>
      <c r="B24" s="65" t="s">
        <v>47</v>
      </c>
      <c r="C24" s="65" t="s">
        <v>116</v>
      </c>
      <c r="D24" s="62" t="s">
        <v>48</v>
      </c>
      <c r="E24" s="66" t="s">
        <v>134</v>
      </c>
      <c r="F24" s="66" t="s">
        <v>73</v>
      </c>
      <c r="G24" s="66" t="s">
        <v>129</v>
      </c>
      <c r="H24" s="67">
        <v>37431</v>
      </c>
      <c r="I24" s="68">
        <v>19</v>
      </c>
      <c r="J24" s="68">
        <v>28</v>
      </c>
      <c r="K24" s="68">
        <v>29</v>
      </c>
      <c r="L24" s="70">
        <v>105</v>
      </c>
      <c r="M24" s="70">
        <v>1</v>
      </c>
      <c r="N24" s="70">
        <v>32</v>
      </c>
      <c r="O24" s="66" t="s">
        <v>49</v>
      </c>
      <c r="P24" s="66">
        <v>60</v>
      </c>
      <c r="Q24" s="66" t="s">
        <v>54</v>
      </c>
      <c r="R24" s="66">
        <v>2</v>
      </c>
      <c r="S24" s="66">
        <v>1</v>
      </c>
      <c r="T24" s="66">
        <v>3.3</v>
      </c>
      <c r="U24" s="66" t="s">
        <v>190</v>
      </c>
    </row>
    <row r="25" spans="1:21" x14ac:dyDescent="0.2">
      <c r="A25" s="62" t="s">
        <v>46</v>
      </c>
      <c r="B25" s="65" t="s">
        <v>47</v>
      </c>
      <c r="C25" s="65" t="s">
        <v>116</v>
      </c>
      <c r="D25" s="62" t="s">
        <v>48</v>
      </c>
      <c r="E25" s="66" t="s">
        <v>134</v>
      </c>
      <c r="F25" s="66" t="s">
        <v>74</v>
      </c>
      <c r="G25" s="66" t="s">
        <v>129</v>
      </c>
      <c r="H25" s="67">
        <v>37452</v>
      </c>
      <c r="I25" s="68">
        <v>19</v>
      </c>
      <c r="J25" s="68">
        <v>27</v>
      </c>
      <c r="K25" s="68">
        <v>37</v>
      </c>
      <c r="L25" s="70">
        <v>104</v>
      </c>
      <c r="M25" s="70">
        <v>56</v>
      </c>
      <c r="N25" s="70">
        <v>11</v>
      </c>
      <c r="O25" s="66" t="s">
        <v>49</v>
      </c>
      <c r="P25" s="66">
        <v>36</v>
      </c>
      <c r="Q25" s="66" t="s">
        <v>50</v>
      </c>
      <c r="R25" s="66">
        <v>10</v>
      </c>
      <c r="S25" s="66">
        <v>0</v>
      </c>
      <c r="T25" s="66">
        <v>3.3</v>
      </c>
      <c r="U25" s="66" t="s">
        <v>53</v>
      </c>
    </row>
    <row r="26" spans="1:21" x14ac:dyDescent="0.2">
      <c r="A26" s="62" t="s">
        <v>46</v>
      </c>
      <c r="B26" s="65" t="s">
        <v>47</v>
      </c>
      <c r="C26" s="65" t="s">
        <v>116</v>
      </c>
      <c r="D26" s="62" t="s">
        <v>48</v>
      </c>
      <c r="E26" s="66" t="s">
        <v>135</v>
      </c>
      <c r="F26" s="66" t="s">
        <v>75</v>
      </c>
      <c r="G26" s="66" t="s">
        <v>129</v>
      </c>
      <c r="H26" s="67">
        <v>37447</v>
      </c>
      <c r="I26" s="68">
        <v>19</v>
      </c>
      <c r="J26" s="68">
        <v>41</v>
      </c>
      <c r="K26" s="68">
        <v>31</v>
      </c>
      <c r="L26" s="70">
        <v>104</v>
      </c>
      <c r="M26" s="70">
        <v>40</v>
      </c>
      <c r="N26" s="70">
        <v>50</v>
      </c>
      <c r="O26" s="66" t="s">
        <v>49</v>
      </c>
      <c r="P26" s="66">
        <v>415</v>
      </c>
      <c r="Q26" s="66" t="s">
        <v>60</v>
      </c>
      <c r="R26" s="66">
        <v>25</v>
      </c>
      <c r="S26" s="66">
        <v>0</v>
      </c>
      <c r="T26" s="66">
        <v>0.75</v>
      </c>
      <c r="U26" s="66" t="s">
        <v>53</v>
      </c>
    </row>
    <row r="27" spans="1:21" x14ac:dyDescent="0.2">
      <c r="A27" s="62" t="s">
        <v>46</v>
      </c>
      <c r="B27" s="65" t="s">
        <v>47</v>
      </c>
      <c r="C27" s="65" t="s">
        <v>116</v>
      </c>
      <c r="D27" s="62" t="s">
        <v>48</v>
      </c>
      <c r="E27" s="66" t="s">
        <v>135</v>
      </c>
      <c r="F27" s="66" t="s">
        <v>75</v>
      </c>
      <c r="G27" s="66" t="s">
        <v>129</v>
      </c>
      <c r="H27" s="67">
        <v>37447</v>
      </c>
      <c r="I27" s="68">
        <v>19</v>
      </c>
      <c r="J27" s="68">
        <v>35</v>
      </c>
      <c r="K27" s="68">
        <v>7</v>
      </c>
      <c r="L27" s="70">
        <v>104</v>
      </c>
      <c r="M27" s="74">
        <v>25</v>
      </c>
      <c r="N27" s="74">
        <v>2</v>
      </c>
      <c r="O27" s="66" t="s">
        <v>49</v>
      </c>
      <c r="P27" s="66">
        <v>512</v>
      </c>
      <c r="Q27" s="66" t="s">
        <v>60</v>
      </c>
      <c r="R27" s="66">
        <v>30</v>
      </c>
      <c r="S27" s="66">
        <v>0</v>
      </c>
      <c r="T27" s="66">
        <v>0.75</v>
      </c>
      <c r="U27" s="66" t="s">
        <v>58</v>
      </c>
    </row>
    <row r="28" spans="1:21" x14ac:dyDescent="0.2">
      <c r="A28" s="62" t="s">
        <v>46</v>
      </c>
      <c r="B28" s="65" t="s">
        <v>47</v>
      </c>
      <c r="C28" s="65" t="s">
        <v>116</v>
      </c>
      <c r="D28" s="62" t="s">
        <v>48</v>
      </c>
      <c r="E28" s="66" t="s">
        <v>135</v>
      </c>
      <c r="F28" s="66" t="s">
        <v>12</v>
      </c>
      <c r="G28" s="66" t="s">
        <v>129</v>
      </c>
      <c r="H28" s="67">
        <v>37446</v>
      </c>
      <c r="I28" s="68">
        <v>19</v>
      </c>
      <c r="J28" s="68">
        <v>41</v>
      </c>
      <c r="K28" s="68">
        <v>54</v>
      </c>
      <c r="L28" s="70">
        <v>104</v>
      </c>
      <c r="M28" s="69">
        <v>40</v>
      </c>
      <c r="N28" s="75">
        <v>3.4</v>
      </c>
      <c r="O28" s="66" t="s">
        <v>49</v>
      </c>
      <c r="P28" s="66">
        <v>454</v>
      </c>
      <c r="Q28" s="66" t="s">
        <v>60</v>
      </c>
      <c r="R28" s="66">
        <v>30</v>
      </c>
      <c r="S28" s="66">
        <v>0</v>
      </c>
      <c r="T28" s="66">
        <v>0.75</v>
      </c>
      <c r="U28" s="66" t="s">
        <v>53</v>
      </c>
    </row>
    <row r="29" spans="1:21" x14ac:dyDescent="0.2">
      <c r="A29" s="62" t="s">
        <v>46</v>
      </c>
      <c r="B29" s="65" t="s">
        <v>47</v>
      </c>
      <c r="C29" s="65" t="s">
        <v>116</v>
      </c>
      <c r="D29" s="62" t="s">
        <v>48</v>
      </c>
      <c r="E29" s="66" t="s">
        <v>135</v>
      </c>
      <c r="F29" s="66" t="s">
        <v>12</v>
      </c>
      <c r="G29" s="66" t="s">
        <v>129</v>
      </c>
      <c r="H29" s="67">
        <v>37446</v>
      </c>
      <c r="I29" s="68">
        <v>19</v>
      </c>
      <c r="J29" s="68">
        <v>35</v>
      </c>
      <c r="K29" s="71">
        <v>35.4</v>
      </c>
      <c r="L29" s="70">
        <v>104</v>
      </c>
      <c r="M29" s="69">
        <v>25</v>
      </c>
      <c r="N29" s="75">
        <v>30.5</v>
      </c>
      <c r="O29" s="66" t="s">
        <v>49</v>
      </c>
      <c r="P29" s="66">
        <v>515</v>
      </c>
      <c r="Q29" s="66" t="s">
        <v>60</v>
      </c>
      <c r="R29" s="66">
        <v>5</v>
      </c>
      <c r="S29" s="66">
        <v>0</v>
      </c>
      <c r="T29" s="66">
        <v>0.75</v>
      </c>
      <c r="U29" s="66" t="s">
        <v>58</v>
      </c>
    </row>
    <row r="30" spans="1:21" x14ac:dyDescent="0.2">
      <c r="A30" s="62" t="s">
        <v>46</v>
      </c>
      <c r="B30" s="65" t="s">
        <v>47</v>
      </c>
      <c r="C30" s="65" t="s">
        <v>116</v>
      </c>
      <c r="D30" s="62" t="s">
        <v>48</v>
      </c>
      <c r="E30" s="66" t="s">
        <v>136</v>
      </c>
      <c r="F30" s="66" t="s">
        <v>77</v>
      </c>
      <c r="G30" s="66" t="s">
        <v>129</v>
      </c>
      <c r="H30" s="67">
        <v>37273</v>
      </c>
      <c r="I30" s="68">
        <v>19</v>
      </c>
      <c r="J30" s="68">
        <v>19</v>
      </c>
      <c r="K30" s="68">
        <v>8</v>
      </c>
      <c r="L30" s="70">
        <v>104</v>
      </c>
      <c r="M30" s="70">
        <v>49</v>
      </c>
      <c r="N30" s="70">
        <v>32</v>
      </c>
      <c r="O30" s="66" t="s">
        <v>49</v>
      </c>
      <c r="P30" s="66">
        <v>75</v>
      </c>
      <c r="Q30" s="66" t="s">
        <v>78</v>
      </c>
      <c r="R30" s="66">
        <v>40</v>
      </c>
      <c r="S30" s="66">
        <v>0</v>
      </c>
      <c r="T30" s="66">
        <v>1</v>
      </c>
      <c r="U30" s="66" t="s">
        <v>62</v>
      </c>
    </row>
    <row r="31" spans="1:21" x14ac:dyDescent="0.2">
      <c r="A31" s="62" t="s">
        <v>46</v>
      </c>
      <c r="B31" s="65" t="s">
        <v>47</v>
      </c>
      <c r="C31" s="65" t="s">
        <v>116</v>
      </c>
      <c r="D31" s="62" t="s">
        <v>48</v>
      </c>
      <c r="E31" s="66" t="s">
        <v>136</v>
      </c>
      <c r="F31" s="66" t="s">
        <v>246</v>
      </c>
      <c r="G31" s="66" t="s">
        <v>129</v>
      </c>
      <c r="H31" s="67">
        <v>37453</v>
      </c>
      <c r="I31" s="68">
        <v>19</v>
      </c>
      <c r="J31" s="68">
        <v>15</v>
      </c>
      <c r="K31" s="68">
        <v>33</v>
      </c>
      <c r="L31" s="70">
        <v>104</v>
      </c>
      <c r="M31" s="70">
        <v>37</v>
      </c>
      <c r="N31" s="70">
        <v>57</v>
      </c>
      <c r="O31" s="66" t="s">
        <v>49</v>
      </c>
      <c r="P31" s="66">
        <v>275</v>
      </c>
      <c r="Q31" s="66" t="s">
        <v>76</v>
      </c>
      <c r="R31" s="66">
        <v>5</v>
      </c>
      <c r="S31" s="66">
        <v>0</v>
      </c>
      <c r="T31" s="66">
        <v>1</v>
      </c>
      <c r="U31" s="66" t="s">
        <v>62</v>
      </c>
    </row>
    <row r="32" spans="1:21" x14ac:dyDescent="0.2">
      <c r="A32" s="62" t="s">
        <v>46</v>
      </c>
      <c r="B32" s="65" t="s">
        <v>47</v>
      </c>
      <c r="C32" s="65" t="s">
        <v>116</v>
      </c>
      <c r="D32" s="62" t="s">
        <v>48</v>
      </c>
      <c r="E32" s="66" t="s">
        <v>136</v>
      </c>
      <c r="F32" s="66" t="s">
        <v>79</v>
      </c>
      <c r="G32" s="66" t="s">
        <v>129</v>
      </c>
      <c r="H32" s="67">
        <v>37273</v>
      </c>
      <c r="I32" s="68">
        <v>19</v>
      </c>
      <c r="J32" s="68">
        <v>15</v>
      </c>
      <c r="K32" s="68">
        <v>37</v>
      </c>
      <c r="L32" s="70">
        <v>104</v>
      </c>
      <c r="M32" s="70">
        <v>46</v>
      </c>
      <c r="N32" s="70">
        <v>12</v>
      </c>
      <c r="O32" s="66" t="s">
        <v>49</v>
      </c>
      <c r="P32" s="66">
        <v>135</v>
      </c>
      <c r="Q32" s="66" t="s">
        <v>80</v>
      </c>
      <c r="R32" s="66">
        <v>5</v>
      </c>
      <c r="S32" s="66">
        <v>0</v>
      </c>
      <c r="T32" s="66">
        <v>1</v>
      </c>
      <c r="U32" s="66" t="s">
        <v>51</v>
      </c>
    </row>
    <row r="33" spans="1:68" x14ac:dyDescent="0.2">
      <c r="A33" s="62" t="s">
        <v>46</v>
      </c>
      <c r="B33" s="65" t="s">
        <v>47</v>
      </c>
      <c r="C33" s="65" t="s">
        <v>116</v>
      </c>
      <c r="D33" s="62" t="s">
        <v>48</v>
      </c>
      <c r="E33" s="66" t="s">
        <v>136</v>
      </c>
      <c r="F33" s="66" t="s">
        <v>137</v>
      </c>
      <c r="G33" s="66" t="s">
        <v>129</v>
      </c>
      <c r="H33" s="67">
        <v>37433</v>
      </c>
      <c r="I33" s="68">
        <v>19</v>
      </c>
      <c r="J33" s="68">
        <v>15</v>
      </c>
      <c r="K33" s="71">
        <v>0.6</v>
      </c>
      <c r="L33" s="70">
        <v>104</v>
      </c>
      <c r="M33" s="70">
        <v>29</v>
      </c>
      <c r="N33" s="72">
        <v>20.6</v>
      </c>
      <c r="O33" s="66" t="s">
        <v>49</v>
      </c>
      <c r="P33" s="66">
        <v>50</v>
      </c>
      <c r="Q33" s="66" t="s">
        <v>81</v>
      </c>
      <c r="R33" s="66">
        <v>60</v>
      </c>
      <c r="S33" s="66">
        <v>0</v>
      </c>
      <c r="T33" s="66">
        <v>1</v>
      </c>
      <c r="U33" s="66" t="s">
        <v>51</v>
      </c>
    </row>
    <row r="34" spans="1:68" x14ac:dyDescent="0.2">
      <c r="A34" s="62" t="s">
        <v>46</v>
      </c>
      <c r="B34" s="65" t="s">
        <v>47</v>
      </c>
      <c r="C34" s="65" t="s">
        <v>116</v>
      </c>
      <c r="D34" s="62" t="s">
        <v>48</v>
      </c>
      <c r="E34" s="66" t="s">
        <v>139</v>
      </c>
      <c r="F34" s="66" t="s">
        <v>82</v>
      </c>
      <c r="G34" s="66" t="s">
        <v>83</v>
      </c>
      <c r="H34" s="67">
        <v>37437</v>
      </c>
      <c r="I34" s="68">
        <v>19</v>
      </c>
      <c r="J34" s="68">
        <v>24</v>
      </c>
      <c r="K34" s="68">
        <v>26</v>
      </c>
      <c r="L34" s="70">
        <v>104</v>
      </c>
      <c r="M34" s="70">
        <v>17</v>
      </c>
      <c r="N34" s="70">
        <v>20</v>
      </c>
      <c r="O34" s="66" t="s">
        <v>49</v>
      </c>
      <c r="P34" s="66">
        <v>600</v>
      </c>
      <c r="Q34" s="66" t="s">
        <v>54</v>
      </c>
      <c r="R34" s="66">
        <v>5</v>
      </c>
      <c r="S34" s="66">
        <v>0</v>
      </c>
      <c r="T34" s="66">
        <v>1</v>
      </c>
      <c r="U34" s="66" t="s">
        <v>51</v>
      </c>
      <c r="V34" s="66"/>
      <c r="W34" s="66"/>
      <c r="X34" s="67"/>
    </row>
    <row r="35" spans="1:68" x14ac:dyDescent="0.2">
      <c r="A35" s="62" t="s">
        <v>46</v>
      </c>
      <c r="B35" s="65" t="s">
        <v>47</v>
      </c>
      <c r="C35" s="65" t="s">
        <v>116</v>
      </c>
      <c r="D35" s="62" t="s">
        <v>48</v>
      </c>
      <c r="E35" s="66" t="s">
        <v>139</v>
      </c>
      <c r="F35" s="66" t="s">
        <v>84</v>
      </c>
      <c r="G35" s="66" t="s">
        <v>83</v>
      </c>
      <c r="H35" s="67">
        <v>37437</v>
      </c>
      <c r="I35" s="68">
        <v>19</v>
      </c>
      <c r="J35" s="68">
        <v>17</v>
      </c>
      <c r="K35" s="68">
        <v>43</v>
      </c>
      <c r="L35" s="70">
        <v>104</v>
      </c>
      <c r="M35" s="70">
        <v>11</v>
      </c>
      <c r="N35" s="70">
        <v>10</v>
      </c>
      <c r="O35" s="66" t="s">
        <v>49</v>
      </c>
      <c r="P35" s="66">
        <v>200</v>
      </c>
      <c r="Q35" s="66" t="s">
        <v>56</v>
      </c>
      <c r="R35" s="66">
        <v>80</v>
      </c>
      <c r="S35" s="66">
        <v>0</v>
      </c>
      <c r="T35" s="66">
        <v>1</v>
      </c>
      <c r="U35" s="66" t="s">
        <v>190</v>
      </c>
      <c r="V35" s="66"/>
      <c r="W35" s="66"/>
      <c r="X35" s="67"/>
    </row>
    <row r="36" spans="1:68" x14ac:dyDescent="0.2">
      <c r="A36" s="62" t="s">
        <v>46</v>
      </c>
      <c r="B36" s="65" t="s">
        <v>47</v>
      </c>
      <c r="C36" s="65" t="s">
        <v>116</v>
      </c>
      <c r="D36" s="62" t="s">
        <v>48</v>
      </c>
      <c r="E36" s="66" t="s">
        <v>139</v>
      </c>
      <c r="F36" s="66" t="s">
        <v>85</v>
      </c>
      <c r="G36" s="66" t="s">
        <v>83</v>
      </c>
      <c r="H36" s="67">
        <v>37437</v>
      </c>
      <c r="I36" s="68">
        <v>19</v>
      </c>
      <c r="J36" s="68">
        <v>20</v>
      </c>
      <c r="K36" s="68">
        <v>10</v>
      </c>
      <c r="L36" s="70">
        <v>104</v>
      </c>
      <c r="M36" s="70">
        <v>17</v>
      </c>
      <c r="N36" s="70">
        <v>58</v>
      </c>
      <c r="O36" s="66" t="s">
        <v>49</v>
      </c>
      <c r="P36" s="66">
        <v>150</v>
      </c>
      <c r="Q36" s="66" t="s">
        <v>86</v>
      </c>
      <c r="R36" s="66">
        <v>30</v>
      </c>
      <c r="S36" s="66">
        <v>0</v>
      </c>
      <c r="T36" s="66">
        <v>1</v>
      </c>
      <c r="U36" s="66" t="s">
        <v>51</v>
      </c>
      <c r="V36" s="66"/>
      <c r="W36" s="66"/>
      <c r="X36" s="67"/>
    </row>
    <row r="37" spans="1:68" x14ac:dyDescent="0.2">
      <c r="A37" s="62" t="s">
        <v>46</v>
      </c>
      <c r="B37" s="65" t="s">
        <v>47</v>
      </c>
      <c r="C37" s="65" t="s">
        <v>116</v>
      </c>
      <c r="D37" s="62" t="s">
        <v>48</v>
      </c>
      <c r="E37" s="66" t="s">
        <v>139</v>
      </c>
      <c r="F37" s="66" t="s">
        <v>87</v>
      </c>
      <c r="G37" s="66" t="s">
        <v>83</v>
      </c>
      <c r="H37" s="67">
        <v>37437</v>
      </c>
      <c r="I37" s="68">
        <v>19</v>
      </c>
      <c r="J37" s="68">
        <v>17</v>
      </c>
      <c r="K37" s="68">
        <v>55</v>
      </c>
      <c r="L37" s="70">
        <v>104</v>
      </c>
      <c r="M37" s="70">
        <v>15</v>
      </c>
      <c r="N37" s="70">
        <v>5</v>
      </c>
      <c r="O37" s="66" t="s">
        <v>49</v>
      </c>
      <c r="P37" s="66">
        <v>200</v>
      </c>
      <c r="Q37" s="66" t="s">
        <v>52</v>
      </c>
      <c r="R37" s="66">
        <v>40</v>
      </c>
      <c r="S37" s="66">
        <v>0</v>
      </c>
      <c r="T37" s="66">
        <v>1</v>
      </c>
      <c r="U37" s="66" t="s">
        <v>190</v>
      </c>
      <c r="V37" s="66"/>
      <c r="W37" s="66"/>
      <c r="X37" s="67"/>
    </row>
    <row r="38" spans="1:68" x14ac:dyDescent="0.2">
      <c r="A38" s="62" t="s">
        <v>46</v>
      </c>
      <c r="B38" s="65" t="s">
        <v>47</v>
      </c>
      <c r="C38" s="65" t="s">
        <v>116</v>
      </c>
      <c r="D38" s="62" t="s">
        <v>48</v>
      </c>
      <c r="E38" s="20" t="s">
        <v>141</v>
      </c>
      <c r="F38" s="20" t="s">
        <v>88</v>
      </c>
      <c r="G38" s="20" t="s">
        <v>202</v>
      </c>
      <c r="H38" s="21">
        <v>36989</v>
      </c>
      <c r="I38" s="64">
        <v>18</v>
      </c>
      <c r="J38" s="64">
        <v>46</v>
      </c>
      <c r="K38" s="76">
        <v>13.7</v>
      </c>
      <c r="L38" s="64">
        <v>103</v>
      </c>
      <c r="M38" s="64">
        <v>37</v>
      </c>
      <c r="N38" s="76">
        <v>24.3</v>
      </c>
      <c r="O38" s="66" t="s">
        <v>49</v>
      </c>
      <c r="P38" s="20">
        <v>54</v>
      </c>
      <c r="Q38" s="20" t="s">
        <v>247</v>
      </c>
      <c r="R38" s="20" t="s">
        <v>247</v>
      </c>
      <c r="S38" s="66">
        <v>0</v>
      </c>
      <c r="T38" s="66">
        <v>0</v>
      </c>
      <c r="U38" s="20" t="s">
        <v>89</v>
      </c>
    </row>
    <row r="39" spans="1:68" x14ac:dyDescent="0.2">
      <c r="A39" s="62" t="s">
        <v>46</v>
      </c>
      <c r="B39" s="65" t="s">
        <v>47</v>
      </c>
      <c r="C39" s="65" t="s">
        <v>116</v>
      </c>
      <c r="D39" s="62" t="s">
        <v>48</v>
      </c>
      <c r="E39" s="20" t="s">
        <v>141</v>
      </c>
      <c r="F39" s="20" t="s">
        <v>88</v>
      </c>
      <c r="G39" s="20" t="s">
        <v>202</v>
      </c>
      <c r="H39" s="21">
        <v>37090</v>
      </c>
      <c r="I39" s="64">
        <v>18</v>
      </c>
      <c r="J39" s="64">
        <v>46</v>
      </c>
      <c r="K39" s="64">
        <v>5</v>
      </c>
      <c r="L39" s="64">
        <v>103</v>
      </c>
      <c r="M39" s="64">
        <v>37</v>
      </c>
      <c r="N39" s="64">
        <v>0</v>
      </c>
      <c r="O39" s="66" t="s">
        <v>49</v>
      </c>
      <c r="P39" s="20">
        <v>56</v>
      </c>
      <c r="Q39" s="20" t="s">
        <v>247</v>
      </c>
      <c r="R39" s="20" t="s">
        <v>247</v>
      </c>
      <c r="S39" s="20">
        <v>0</v>
      </c>
      <c r="T39" s="66">
        <v>0</v>
      </c>
      <c r="U39" s="20" t="s">
        <v>89</v>
      </c>
    </row>
    <row r="40" spans="1:68" x14ac:dyDescent="0.2">
      <c r="A40" s="62" t="s">
        <v>46</v>
      </c>
      <c r="B40" s="65" t="s">
        <v>47</v>
      </c>
      <c r="C40" s="65" t="s">
        <v>116</v>
      </c>
      <c r="D40" s="62" t="s">
        <v>48</v>
      </c>
      <c r="E40" s="20" t="s">
        <v>141</v>
      </c>
      <c r="F40" s="20" t="s">
        <v>88</v>
      </c>
      <c r="G40" s="20" t="s">
        <v>202</v>
      </c>
      <c r="H40" s="21">
        <v>37092</v>
      </c>
      <c r="I40" s="64">
        <v>18</v>
      </c>
      <c r="J40" s="64">
        <v>45</v>
      </c>
      <c r="K40" s="64">
        <v>44</v>
      </c>
      <c r="L40" s="64">
        <v>103</v>
      </c>
      <c r="M40" s="64">
        <v>37</v>
      </c>
      <c r="N40" s="64">
        <v>11</v>
      </c>
      <c r="O40" s="66" t="s">
        <v>49</v>
      </c>
      <c r="P40" s="20">
        <v>96</v>
      </c>
      <c r="Q40" s="20" t="s">
        <v>247</v>
      </c>
      <c r="R40" s="20" t="s">
        <v>247</v>
      </c>
      <c r="S40" s="20">
        <v>0</v>
      </c>
      <c r="T40" s="66">
        <v>0</v>
      </c>
      <c r="U40" s="20" t="s">
        <v>89</v>
      </c>
    </row>
    <row r="41" spans="1:68" x14ac:dyDescent="0.2">
      <c r="A41" s="62" t="s">
        <v>46</v>
      </c>
      <c r="B41" s="65" t="s">
        <v>47</v>
      </c>
      <c r="C41" s="65" t="s">
        <v>116</v>
      </c>
      <c r="D41" s="62" t="s">
        <v>48</v>
      </c>
      <c r="E41" s="20" t="s">
        <v>141</v>
      </c>
      <c r="F41" s="20" t="s">
        <v>90</v>
      </c>
      <c r="G41" s="20" t="s">
        <v>202</v>
      </c>
      <c r="H41" s="21">
        <v>37096</v>
      </c>
      <c r="I41" s="64">
        <v>18</v>
      </c>
      <c r="J41" s="64">
        <v>50</v>
      </c>
      <c r="K41" s="64">
        <v>56</v>
      </c>
      <c r="L41" s="64">
        <v>103</v>
      </c>
      <c r="M41" s="64">
        <v>34</v>
      </c>
      <c r="N41" s="64">
        <v>41</v>
      </c>
      <c r="O41" s="66" t="s">
        <v>49</v>
      </c>
      <c r="P41" s="20">
        <v>138</v>
      </c>
      <c r="Q41" s="20" t="s">
        <v>247</v>
      </c>
      <c r="R41" s="20" t="s">
        <v>247</v>
      </c>
      <c r="S41" s="20">
        <v>0</v>
      </c>
      <c r="T41" s="66">
        <v>0</v>
      </c>
      <c r="U41" s="20" t="s">
        <v>89</v>
      </c>
    </row>
    <row r="42" spans="1:68" x14ac:dyDescent="0.2">
      <c r="A42" s="62" t="s">
        <v>46</v>
      </c>
      <c r="B42" s="65" t="s">
        <v>47</v>
      </c>
      <c r="C42" s="65" t="s">
        <v>116</v>
      </c>
      <c r="D42" s="62" t="s">
        <v>48</v>
      </c>
      <c r="E42" s="20" t="s">
        <v>141</v>
      </c>
      <c r="F42" s="20" t="s">
        <v>91</v>
      </c>
      <c r="G42" s="20" t="s">
        <v>202</v>
      </c>
      <c r="H42" s="21">
        <v>37149</v>
      </c>
      <c r="I42" s="64">
        <v>18</v>
      </c>
      <c r="J42" s="64">
        <v>42</v>
      </c>
      <c r="K42" s="64">
        <v>30</v>
      </c>
      <c r="L42" s="64">
        <v>103</v>
      </c>
      <c r="M42" s="64">
        <v>42</v>
      </c>
      <c r="N42" s="64">
        <v>40</v>
      </c>
      <c r="O42" s="66" t="s">
        <v>49</v>
      </c>
      <c r="P42" s="20">
        <v>4</v>
      </c>
      <c r="Q42" s="20" t="s">
        <v>247</v>
      </c>
      <c r="R42" s="20" t="s">
        <v>247</v>
      </c>
      <c r="S42" s="20">
        <v>0</v>
      </c>
      <c r="T42" s="66">
        <v>0</v>
      </c>
      <c r="U42" s="20" t="s">
        <v>89</v>
      </c>
    </row>
    <row r="43" spans="1:68" x14ac:dyDescent="0.2">
      <c r="A43" s="62" t="s">
        <v>46</v>
      </c>
      <c r="B43" s="65" t="s">
        <v>47</v>
      </c>
      <c r="C43" s="65" t="s">
        <v>116</v>
      </c>
      <c r="D43" s="62" t="s">
        <v>48</v>
      </c>
      <c r="E43" s="20" t="s">
        <v>141</v>
      </c>
      <c r="F43" s="20" t="s">
        <v>88</v>
      </c>
      <c r="G43" s="20" t="s">
        <v>202</v>
      </c>
      <c r="H43" s="21">
        <v>37204</v>
      </c>
      <c r="I43" s="64">
        <v>18</v>
      </c>
      <c r="J43" s="64">
        <v>46</v>
      </c>
      <c r="K43" s="64">
        <v>10</v>
      </c>
      <c r="L43" s="64">
        <v>103</v>
      </c>
      <c r="M43" s="64">
        <v>36</v>
      </c>
      <c r="N43" s="64">
        <v>59</v>
      </c>
      <c r="O43" s="66" t="s">
        <v>49</v>
      </c>
      <c r="P43" s="20">
        <v>37</v>
      </c>
      <c r="Q43" s="20" t="s">
        <v>247</v>
      </c>
      <c r="R43" s="20" t="s">
        <v>247</v>
      </c>
      <c r="S43" s="20">
        <v>0</v>
      </c>
      <c r="T43" s="66">
        <v>0</v>
      </c>
      <c r="U43" s="20" t="s">
        <v>89</v>
      </c>
    </row>
    <row r="44" spans="1:68" x14ac:dyDescent="0.2">
      <c r="A44" s="62" t="s">
        <v>46</v>
      </c>
      <c r="B44" s="65" t="s">
        <v>47</v>
      </c>
      <c r="C44" s="65" t="s">
        <v>116</v>
      </c>
      <c r="D44" s="62" t="s">
        <v>48</v>
      </c>
      <c r="E44" s="22" t="s">
        <v>145</v>
      </c>
      <c r="F44" s="20" t="s">
        <v>186</v>
      </c>
      <c r="G44" s="20" t="s">
        <v>144</v>
      </c>
      <c r="H44" s="21">
        <v>37118</v>
      </c>
      <c r="I44" s="64">
        <v>18</v>
      </c>
      <c r="J44" s="64">
        <v>20</v>
      </c>
      <c r="K44" s="64">
        <v>39</v>
      </c>
      <c r="L44" s="64">
        <v>103</v>
      </c>
      <c r="M44" s="64">
        <v>28</v>
      </c>
      <c r="N44" s="20">
        <v>14</v>
      </c>
      <c r="O44" s="66" t="s">
        <v>49</v>
      </c>
      <c r="P44" s="20">
        <v>56</v>
      </c>
      <c r="Q44" s="20" t="s">
        <v>247</v>
      </c>
      <c r="R44" s="20" t="s">
        <v>247</v>
      </c>
      <c r="S44" s="20">
        <v>1</v>
      </c>
      <c r="T44" s="62">
        <v>3.2</v>
      </c>
      <c r="U44" s="20" t="s">
        <v>89</v>
      </c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</row>
    <row r="45" spans="1:68" x14ac:dyDescent="0.2">
      <c r="A45" s="62" t="s">
        <v>46</v>
      </c>
      <c r="B45" s="65" t="s">
        <v>47</v>
      </c>
      <c r="C45" s="65" t="s">
        <v>116</v>
      </c>
      <c r="D45" s="62" t="s">
        <v>48</v>
      </c>
      <c r="E45" s="22" t="s">
        <v>145</v>
      </c>
      <c r="F45" s="20" t="s">
        <v>186</v>
      </c>
      <c r="G45" s="20" t="s">
        <v>144</v>
      </c>
      <c r="H45" s="21">
        <v>37119</v>
      </c>
      <c r="I45" s="64">
        <v>18</v>
      </c>
      <c r="J45" s="64">
        <v>20</v>
      </c>
      <c r="K45" s="64">
        <v>32</v>
      </c>
      <c r="L45" s="64">
        <v>103</v>
      </c>
      <c r="M45" s="64">
        <v>27</v>
      </c>
      <c r="N45" s="20">
        <v>19</v>
      </c>
      <c r="O45" s="66" t="s">
        <v>49</v>
      </c>
      <c r="P45" s="20">
        <v>29</v>
      </c>
      <c r="Q45" s="20" t="s">
        <v>247</v>
      </c>
      <c r="R45" s="20" t="s">
        <v>247</v>
      </c>
      <c r="S45" s="20">
        <v>1</v>
      </c>
      <c r="T45" s="62">
        <v>3.2</v>
      </c>
      <c r="U45" s="20" t="s">
        <v>89</v>
      </c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</row>
    <row r="46" spans="1:68" x14ac:dyDescent="0.2">
      <c r="A46" s="62" t="s">
        <v>46</v>
      </c>
      <c r="B46" s="65" t="s">
        <v>47</v>
      </c>
      <c r="C46" s="65" t="s">
        <v>116</v>
      </c>
      <c r="D46" s="62" t="s">
        <v>48</v>
      </c>
      <c r="E46" s="22" t="s">
        <v>145</v>
      </c>
      <c r="F46" s="20" t="s">
        <v>184</v>
      </c>
      <c r="G46" s="20" t="s">
        <v>144</v>
      </c>
      <c r="H46" s="21">
        <v>37160</v>
      </c>
      <c r="I46" s="64">
        <v>18</v>
      </c>
      <c r="J46" s="64">
        <v>25</v>
      </c>
      <c r="K46" s="64">
        <v>32</v>
      </c>
      <c r="L46" s="64">
        <v>103</v>
      </c>
      <c r="M46" s="64">
        <v>30</v>
      </c>
      <c r="N46" s="20">
        <v>25</v>
      </c>
      <c r="O46" s="66" t="s">
        <v>49</v>
      </c>
      <c r="P46" s="20">
        <v>32</v>
      </c>
      <c r="Q46" s="20" t="s">
        <v>247</v>
      </c>
      <c r="R46" s="20" t="s">
        <v>247</v>
      </c>
      <c r="S46" s="20">
        <v>1</v>
      </c>
      <c r="T46" s="62">
        <v>3.2</v>
      </c>
      <c r="U46" s="20" t="s">
        <v>89</v>
      </c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</row>
    <row r="47" spans="1:68" x14ac:dyDescent="0.2">
      <c r="A47" s="62" t="s">
        <v>46</v>
      </c>
      <c r="B47" s="65" t="s">
        <v>47</v>
      </c>
      <c r="C47" s="65" t="s">
        <v>116</v>
      </c>
      <c r="D47" s="62" t="s">
        <v>48</v>
      </c>
      <c r="E47" s="20" t="s">
        <v>145</v>
      </c>
      <c r="F47" s="20" t="s">
        <v>92</v>
      </c>
      <c r="G47" s="20" t="s">
        <v>202</v>
      </c>
      <c r="H47" s="21">
        <v>37312</v>
      </c>
      <c r="I47" s="64">
        <v>18</v>
      </c>
      <c r="J47" s="64">
        <v>16</v>
      </c>
      <c r="K47" s="64">
        <v>16</v>
      </c>
      <c r="L47" s="64">
        <v>103</v>
      </c>
      <c r="M47" s="64">
        <v>18</v>
      </c>
      <c r="N47" s="64">
        <v>23</v>
      </c>
      <c r="O47" s="66" t="s">
        <v>49</v>
      </c>
      <c r="P47" s="20">
        <v>36</v>
      </c>
      <c r="Q47" s="20" t="s">
        <v>247</v>
      </c>
      <c r="R47" s="20" t="s">
        <v>247</v>
      </c>
      <c r="S47" s="20">
        <v>0</v>
      </c>
      <c r="T47" s="62">
        <v>3.2</v>
      </c>
      <c r="U47" s="20" t="s">
        <v>89</v>
      </c>
    </row>
    <row r="48" spans="1:68" x14ac:dyDescent="0.2">
      <c r="A48" s="62" t="s">
        <v>46</v>
      </c>
      <c r="B48" s="65" t="s">
        <v>47</v>
      </c>
      <c r="C48" s="65" t="s">
        <v>116</v>
      </c>
      <c r="D48" s="62" t="s">
        <v>48</v>
      </c>
      <c r="E48" s="20" t="s">
        <v>145</v>
      </c>
      <c r="F48" s="20" t="s">
        <v>239</v>
      </c>
      <c r="G48" s="20" t="s">
        <v>202</v>
      </c>
      <c r="H48" s="21">
        <v>37307</v>
      </c>
      <c r="I48" s="64">
        <v>18</v>
      </c>
      <c r="J48" s="64">
        <v>16</v>
      </c>
      <c r="K48" s="64">
        <v>54</v>
      </c>
      <c r="L48" s="64">
        <v>103</v>
      </c>
      <c r="M48" s="64">
        <v>20</v>
      </c>
      <c r="N48" s="64">
        <v>41</v>
      </c>
      <c r="O48" s="66" t="s">
        <v>49</v>
      </c>
      <c r="P48" s="20">
        <v>68</v>
      </c>
      <c r="Q48" s="20" t="s">
        <v>247</v>
      </c>
      <c r="R48" s="20" t="s">
        <v>247</v>
      </c>
      <c r="S48" s="20">
        <v>0</v>
      </c>
      <c r="T48" s="62">
        <v>3.2</v>
      </c>
      <c r="U48" s="20" t="s">
        <v>89</v>
      </c>
    </row>
    <row r="49" spans="1:68" x14ac:dyDescent="0.2">
      <c r="A49" s="62" t="s">
        <v>46</v>
      </c>
      <c r="B49" s="65" t="s">
        <v>47</v>
      </c>
      <c r="C49" s="65" t="s">
        <v>116</v>
      </c>
      <c r="D49" s="62" t="s">
        <v>48</v>
      </c>
      <c r="E49" s="20" t="s">
        <v>145</v>
      </c>
      <c r="F49" s="20" t="s">
        <v>237</v>
      </c>
      <c r="G49" s="20" t="s">
        <v>202</v>
      </c>
      <c r="H49" s="21">
        <v>37308</v>
      </c>
      <c r="I49" s="64">
        <v>18</v>
      </c>
      <c r="J49" s="64">
        <v>17</v>
      </c>
      <c r="K49" s="64">
        <v>52</v>
      </c>
      <c r="L49" s="64">
        <v>103</v>
      </c>
      <c r="M49" s="64">
        <v>24</v>
      </c>
      <c r="N49" s="64">
        <v>18</v>
      </c>
      <c r="O49" s="66" t="s">
        <v>49</v>
      </c>
      <c r="P49" s="20">
        <v>26</v>
      </c>
      <c r="Q49" s="20" t="s">
        <v>247</v>
      </c>
      <c r="R49" s="20" t="s">
        <v>247</v>
      </c>
      <c r="S49" s="20">
        <v>0</v>
      </c>
      <c r="T49" s="62">
        <v>3.2</v>
      </c>
      <c r="U49" s="20" t="s">
        <v>89</v>
      </c>
    </row>
    <row r="50" spans="1:68" x14ac:dyDescent="0.2">
      <c r="A50" s="62" t="s">
        <v>46</v>
      </c>
      <c r="B50" s="65" t="s">
        <v>47</v>
      </c>
      <c r="C50" s="65" t="s">
        <v>116</v>
      </c>
      <c r="D50" s="62" t="s">
        <v>48</v>
      </c>
      <c r="E50" s="20" t="s">
        <v>145</v>
      </c>
      <c r="F50" s="20" t="s">
        <v>241</v>
      </c>
      <c r="G50" s="20" t="s">
        <v>202</v>
      </c>
      <c r="H50" s="21">
        <v>37484</v>
      </c>
      <c r="I50" s="64">
        <v>18</v>
      </c>
      <c r="J50" s="64">
        <v>20</v>
      </c>
      <c r="K50" s="64">
        <v>14</v>
      </c>
      <c r="L50" s="64">
        <v>103</v>
      </c>
      <c r="M50" s="64">
        <v>27</v>
      </c>
      <c r="N50" s="64">
        <v>26</v>
      </c>
      <c r="O50" s="66" t="s">
        <v>49</v>
      </c>
      <c r="P50" s="20">
        <v>40</v>
      </c>
      <c r="Q50" s="20" t="s">
        <v>247</v>
      </c>
      <c r="R50" s="20" t="s">
        <v>247</v>
      </c>
      <c r="S50" s="20">
        <v>1</v>
      </c>
      <c r="T50" s="62">
        <v>3.2</v>
      </c>
      <c r="U50" s="20" t="s">
        <v>89</v>
      </c>
    </row>
    <row r="51" spans="1:68" x14ac:dyDescent="0.2">
      <c r="A51" s="62" t="s">
        <v>46</v>
      </c>
      <c r="B51" s="65" t="s">
        <v>47</v>
      </c>
      <c r="C51" s="65" t="s">
        <v>116</v>
      </c>
      <c r="D51" s="62" t="s">
        <v>48</v>
      </c>
      <c r="E51" s="20" t="s">
        <v>145</v>
      </c>
      <c r="F51" s="20" t="s">
        <v>184</v>
      </c>
      <c r="G51" s="20" t="s">
        <v>202</v>
      </c>
      <c r="H51" s="21">
        <v>37483</v>
      </c>
      <c r="I51" s="64">
        <v>18</v>
      </c>
      <c r="J51" s="64">
        <v>24</v>
      </c>
      <c r="K51" s="64">
        <v>10</v>
      </c>
      <c r="L51" s="64">
        <v>103</v>
      </c>
      <c r="M51" s="64">
        <v>31</v>
      </c>
      <c r="N51" s="64">
        <v>36</v>
      </c>
      <c r="O51" s="66" t="s">
        <v>49</v>
      </c>
      <c r="P51" s="20">
        <v>14</v>
      </c>
      <c r="Q51" s="20" t="s">
        <v>247</v>
      </c>
      <c r="R51" s="20" t="s">
        <v>247</v>
      </c>
      <c r="S51" s="20">
        <v>0</v>
      </c>
      <c r="T51" s="62">
        <v>3.2</v>
      </c>
      <c r="U51" s="20" t="s">
        <v>89</v>
      </c>
    </row>
    <row r="52" spans="1:68" x14ac:dyDescent="0.2">
      <c r="A52" s="62" t="s">
        <v>46</v>
      </c>
      <c r="B52" s="65" t="s">
        <v>47</v>
      </c>
      <c r="C52" s="65" t="s">
        <v>116</v>
      </c>
      <c r="D52" s="62" t="s">
        <v>48</v>
      </c>
      <c r="E52" s="20" t="s">
        <v>145</v>
      </c>
      <c r="F52" s="20" t="s">
        <v>238</v>
      </c>
      <c r="G52" s="20" t="s">
        <v>202</v>
      </c>
      <c r="H52" s="21">
        <v>37309</v>
      </c>
      <c r="I52" s="64">
        <v>18</v>
      </c>
      <c r="J52" s="64">
        <v>27</v>
      </c>
      <c r="K52" s="64">
        <v>15</v>
      </c>
      <c r="L52" s="64">
        <v>103</v>
      </c>
      <c r="M52" s="64">
        <v>33</v>
      </c>
      <c r="N52" s="64">
        <v>2</v>
      </c>
      <c r="O52" s="66" t="s">
        <v>49</v>
      </c>
      <c r="P52" s="20">
        <v>20</v>
      </c>
      <c r="Q52" s="20" t="s">
        <v>247</v>
      </c>
      <c r="R52" s="20" t="s">
        <v>247</v>
      </c>
      <c r="S52" s="20">
        <v>0</v>
      </c>
      <c r="T52" s="62">
        <v>3.2</v>
      </c>
      <c r="U52" s="20" t="s">
        <v>89</v>
      </c>
    </row>
    <row r="53" spans="1:68" x14ac:dyDescent="0.2">
      <c r="A53" s="62" t="s">
        <v>46</v>
      </c>
      <c r="B53" s="65" t="s">
        <v>47</v>
      </c>
      <c r="C53" s="65" t="s">
        <v>116</v>
      </c>
      <c r="D53" s="62" t="s">
        <v>48</v>
      </c>
      <c r="E53" s="20" t="s">
        <v>145</v>
      </c>
      <c r="F53" s="20" t="s">
        <v>238</v>
      </c>
      <c r="G53" s="20" t="s">
        <v>202</v>
      </c>
      <c r="H53" s="21">
        <v>37270</v>
      </c>
      <c r="I53" s="64">
        <v>18</v>
      </c>
      <c r="J53" s="64">
        <v>30</v>
      </c>
      <c r="K53" s="64">
        <v>6</v>
      </c>
      <c r="L53" s="64">
        <v>103</v>
      </c>
      <c r="M53" s="64">
        <v>28</v>
      </c>
      <c r="N53" s="64">
        <v>21</v>
      </c>
      <c r="O53" s="66" t="s">
        <v>49</v>
      </c>
      <c r="P53" s="20">
        <v>112</v>
      </c>
      <c r="Q53" s="20" t="s">
        <v>247</v>
      </c>
      <c r="R53" s="20" t="s">
        <v>247</v>
      </c>
      <c r="S53" s="20">
        <v>0</v>
      </c>
      <c r="T53" s="62">
        <v>3.2</v>
      </c>
      <c r="U53" s="20" t="s">
        <v>89</v>
      </c>
    </row>
    <row r="54" spans="1:68" x14ac:dyDescent="0.2">
      <c r="A54" s="62" t="s">
        <v>46</v>
      </c>
      <c r="B54" s="65" t="s">
        <v>47</v>
      </c>
      <c r="C54" s="65" t="s">
        <v>116</v>
      </c>
      <c r="D54" s="62" t="s">
        <v>48</v>
      </c>
      <c r="E54" s="20" t="s">
        <v>145</v>
      </c>
      <c r="F54" s="20" t="s">
        <v>238</v>
      </c>
      <c r="G54" s="20" t="s">
        <v>202</v>
      </c>
      <c r="H54" s="21">
        <v>37271</v>
      </c>
      <c r="I54" s="64">
        <v>18</v>
      </c>
      <c r="J54" s="64">
        <v>30</v>
      </c>
      <c r="K54" s="64">
        <v>6</v>
      </c>
      <c r="L54" s="64">
        <v>103</v>
      </c>
      <c r="M54" s="64">
        <v>28</v>
      </c>
      <c r="N54" s="64">
        <v>21</v>
      </c>
      <c r="O54" s="66" t="s">
        <v>49</v>
      </c>
      <c r="P54" s="20">
        <v>94</v>
      </c>
      <c r="Q54" s="20" t="s">
        <v>247</v>
      </c>
      <c r="R54" s="20" t="s">
        <v>247</v>
      </c>
      <c r="S54" s="20">
        <v>0</v>
      </c>
      <c r="T54" s="62">
        <v>3.2</v>
      </c>
      <c r="U54" s="20" t="s">
        <v>89</v>
      </c>
    </row>
    <row r="55" spans="1:68" x14ac:dyDescent="0.2">
      <c r="A55" s="62" t="s">
        <v>46</v>
      </c>
      <c r="B55" s="65" t="s">
        <v>47</v>
      </c>
      <c r="C55" s="65" t="s">
        <v>116</v>
      </c>
      <c r="D55" s="62" t="s">
        <v>48</v>
      </c>
      <c r="E55" s="20" t="s">
        <v>145</v>
      </c>
      <c r="F55" s="20" t="s">
        <v>238</v>
      </c>
      <c r="G55" s="20" t="s">
        <v>202</v>
      </c>
      <c r="H55" s="21">
        <v>37271</v>
      </c>
      <c r="I55" s="64">
        <v>18</v>
      </c>
      <c r="J55" s="64">
        <v>30</v>
      </c>
      <c r="K55" s="64">
        <v>22</v>
      </c>
      <c r="L55" s="64">
        <v>103</v>
      </c>
      <c r="M55" s="64">
        <v>28</v>
      </c>
      <c r="N55" s="64">
        <v>42</v>
      </c>
      <c r="O55" s="66" t="s">
        <v>49</v>
      </c>
      <c r="P55" s="20">
        <v>128</v>
      </c>
      <c r="Q55" s="20" t="s">
        <v>247</v>
      </c>
      <c r="R55" s="20" t="s">
        <v>247</v>
      </c>
      <c r="S55" s="20">
        <v>0</v>
      </c>
      <c r="T55" s="62">
        <v>3.2</v>
      </c>
      <c r="U55" s="20" t="s">
        <v>89</v>
      </c>
    </row>
    <row r="56" spans="1:68" x14ac:dyDescent="0.2">
      <c r="A56" s="62" t="s">
        <v>46</v>
      </c>
      <c r="B56" s="65" t="s">
        <v>47</v>
      </c>
      <c r="C56" s="65" t="s">
        <v>116</v>
      </c>
      <c r="D56" s="62" t="s">
        <v>48</v>
      </c>
      <c r="E56" s="20" t="s">
        <v>145</v>
      </c>
      <c r="F56" s="20" t="s">
        <v>240</v>
      </c>
      <c r="G56" s="20" t="s">
        <v>202</v>
      </c>
      <c r="H56" s="21">
        <v>37482</v>
      </c>
      <c r="I56" s="64">
        <v>18</v>
      </c>
      <c r="J56" s="64">
        <v>35</v>
      </c>
      <c r="K56" s="64">
        <v>40</v>
      </c>
      <c r="L56" s="64">
        <v>103</v>
      </c>
      <c r="M56" s="64">
        <v>39</v>
      </c>
      <c r="N56" s="64">
        <v>47</v>
      </c>
      <c r="O56" s="66" t="s">
        <v>49</v>
      </c>
      <c r="P56" s="20">
        <v>78</v>
      </c>
      <c r="Q56" s="20" t="s">
        <v>247</v>
      </c>
      <c r="R56" s="20" t="s">
        <v>247</v>
      </c>
      <c r="S56" s="20">
        <v>0</v>
      </c>
      <c r="T56" s="62">
        <v>3.2</v>
      </c>
      <c r="U56" s="20" t="s">
        <v>89</v>
      </c>
    </row>
    <row r="57" spans="1:68" x14ac:dyDescent="0.2">
      <c r="A57" s="62" t="s">
        <v>46</v>
      </c>
      <c r="B57" s="65" t="s">
        <v>47</v>
      </c>
      <c r="C57" s="65" t="s">
        <v>116</v>
      </c>
      <c r="D57" s="62" t="s">
        <v>48</v>
      </c>
      <c r="E57" s="20" t="s">
        <v>145</v>
      </c>
      <c r="F57" s="20" t="s">
        <v>240</v>
      </c>
      <c r="G57" s="20" t="s">
        <v>202</v>
      </c>
      <c r="H57" s="21">
        <v>37311</v>
      </c>
      <c r="I57" s="64">
        <v>18</v>
      </c>
      <c r="J57" s="64">
        <v>35</v>
      </c>
      <c r="K57" s="64">
        <v>58</v>
      </c>
      <c r="L57" s="64">
        <v>103</v>
      </c>
      <c r="M57" s="64">
        <v>39</v>
      </c>
      <c r="N57" s="64">
        <v>24</v>
      </c>
      <c r="O57" s="66" t="s">
        <v>49</v>
      </c>
      <c r="P57" s="20">
        <v>257</v>
      </c>
      <c r="Q57" s="20" t="s">
        <v>247</v>
      </c>
      <c r="R57" s="20" t="s">
        <v>247</v>
      </c>
      <c r="S57" s="20">
        <v>0</v>
      </c>
      <c r="T57" s="62">
        <v>3.2</v>
      </c>
      <c r="U57" s="20" t="s">
        <v>89</v>
      </c>
    </row>
    <row r="58" spans="1:68" x14ac:dyDescent="0.2">
      <c r="A58" s="62" t="s">
        <v>46</v>
      </c>
      <c r="B58" s="65" t="s">
        <v>47</v>
      </c>
      <c r="C58" s="65" t="s">
        <v>116</v>
      </c>
      <c r="D58" s="62" t="s">
        <v>48</v>
      </c>
      <c r="E58" s="22" t="s">
        <v>148</v>
      </c>
      <c r="F58" s="20" t="s">
        <v>185</v>
      </c>
      <c r="G58" s="20" t="s">
        <v>144</v>
      </c>
      <c r="H58" s="21">
        <v>37110</v>
      </c>
      <c r="I58" s="64">
        <v>18</v>
      </c>
      <c r="J58" s="64">
        <v>12</v>
      </c>
      <c r="K58" s="64">
        <v>27</v>
      </c>
      <c r="L58" s="64">
        <v>103</v>
      </c>
      <c r="M58" s="64">
        <v>5</v>
      </c>
      <c r="N58" s="20">
        <v>3</v>
      </c>
      <c r="O58" s="66" t="s">
        <v>49</v>
      </c>
      <c r="P58" s="20">
        <v>35</v>
      </c>
      <c r="Q58" s="20" t="s">
        <v>247</v>
      </c>
      <c r="R58" s="20" t="s">
        <v>247</v>
      </c>
      <c r="S58" s="20">
        <v>1</v>
      </c>
      <c r="T58" s="62">
        <v>3.4</v>
      </c>
      <c r="U58" s="20" t="s">
        <v>89</v>
      </c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</row>
    <row r="59" spans="1:68" x14ac:dyDescent="0.2">
      <c r="A59" s="62" t="s">
        <v>46</v>
      </c>
      <c r="B59" s="65" t="s">
        <v>47</v>
      </c>
      <c r="C59" s="65" t="s">
        <v>116</v>
      </c>
      <c r="D59" s="62" t="s">
        <v>48</v>
      </c>
      <c r="E59" s="22" t="s">
        <v>148</v>
      </c>
      <c r="F59" s="20" t="s">
        <v>185</v>
      </c>
      <c r="G59" s="20" t="s">
        <v>144</v>
      </c>
      <c r="H59" s="21">
        <v>37111</v>
      </c>
      <c r="I59" s="64">
        <v>18</v>
      </c>
      <c r="J59" s="64">
        <v>12</v>
      </c>
      <c r="K59" s="64">
        <v>13</v>
      </c>
      <c r="L59" s="64">
        <v>103</v>
      </c>
      <c r="M59" s="64">
        <v>5</v>
      </c>
      <c r="N59" s="20">
        <v>6</v>
      </c>
      <c r="O59" s="66" t="s">
        <v>49</v>
      </c>
      <c r="P59" s="20">
        <v>35</v>
      </c>
      <c r="Q59" s="20" t="s">
        <v>247</v>
      </c>
      <c r="R59" s="20" t="s">
        <v>247</v>
      </c>
      <c r="S59" s="20">
        <v>1</v>
      </c>
      <c r="T59" s="62">
        <v>3.4</v>
      </c>
      <c r="U59" s="20" t="s">
        <v>89</v>
      </c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</row>
    <row r="60" spans="1:68" x14ac:dyDescent="0.2">
      <c r="A60" s="62" t="s">
        <v>46</v>
      </c>
      <c r="B60" s="65" t="s">
        <v>47</v>
      </c>
      <c r="C60" s="65" t="s">
        <v>116</v>
      </c>
      <c r="D60" s="62" t="s">
        <v>48</v>
      </c>
      <c r="E60" s="20" t="s">
        <v>148</v>
      </c>
      <c r="F60" s="20" t="s">
        <v>185</v>
      </c>
      <c r="G60" s="20" t="s">
        <v>202</v>
      </c>
      <c r="H60" s="21">
        <v>37274</v>
      </c>
      <c r="I60" s="64">
        <v>18</v>
      </c>
      <c r="J60" s="64">
        <v>12</v>
      </c>
      <c r="K60" s="64">
        <v>17</v>
      </c>
      <c r="L60" s="64">
        <v>103</v>
      </c>
      <c r="M60" s="64">
        <v>4</v>
      </c>
      <c r="N60" s="64">
        <v>53</v>
      </c>
      <c r="O60" s="66" t="s">
        <v>49</v>
      </c>
      <c r="P60" s="20">
        <v>16</v>
      </c>
      <c r="Q60" s="20" t="s">
        <v>247</v>
      </c>
      <c r="R60" s="20" t="s">
        <v>247</v>
      </c>
      <c r="S60" s="20">
        <v>1</v>
      </c>
      <c r="T60" s="66">
        <v>3.4</v>
      </c>
      <c r="U60" s="20" t="s">
        <v>89</v>
      </c>
    </row>
    <row r="61" spans="1:68" x14ac:dyDescent="0.2">
      <c r="A61" s="62" t="s">
        <v>46</v>
      </c>
      <c r="B61" s="65" t="s">
        <v>47</v>
      </c>
      <c r="C61" s="65" t="s">
        <v>116</v>
      </c>
      <c r="D61" s="62" t="s">
        <v>48</v>
      </c>
      <c r="E61" s="20" t="s">
        <v>148</v>
      </c>
      <c r="F61" s="20" t="s">
        <v>242</v>
      </c>
      <c r="G61" s="20" t="s">
        <v>202</v>
      </c>
      <c r="H61" s="21">
        <v>37342</v>
      </c>
      <c r="I61" s="64">
        <v>18</v>
      </c>
      <c r="J61" s="64">
        <v>11</v>
      </c>
      <c r="K61" s="64">
        <v>8</v>
      </c>
      <c r="L61" s="64">
        <v>103</v>
      </c>
      <c r="M61" s="64">
        <v>0</v>
      </c>
      <c r="N61" s="64">
        <v>32</v>
      </c>
      <c r="O61" s="66" t="s">
        <v>49</v>
      </c>
      <c r="P61" s="20">
        <v>31</v>
      </c>
      <c r="Q61" s="20" t="s">
        <v>247</v>
      </c>
      <c r="R61" s="20" t="s">
        <v>247</v>
      </c>
      <c r="S61" s="20">
        <v>0</v>
      </c>
      <c r="T61" s="20">
        <v>3.4</v>
      </c>
      <c r="U61" s="20" t="s">
        <v>89</v>
      </c>
    </row>
    <row r="62" spans="1:68" x14ac:dyDescent="0.2">
      <c r="A62" s="62" t="s">
        <v>46</v>
      </c>
      <c r="B62" s="65" t="s">
        <v>47</v>
      </c>
      <c r="C62" s="65" t="s">
        <v>116</v>
      </c>
      <c r="D62" s="62" t="s">
        <v>48</v>
      </c>
      <c r="E62" s="20" t="s">
        <v>148</v>
      </c>
      <c r="F62" s="20" t="s">
        <v>242</v>
      </c>
      <c r="G62" s="20" t="s">
        <v>202</v>
      </c>
      <c r="H62" s="21">
        <v>37346</v>
      </c>
      <c r="I62" s="64">
        <v>18</v>
      </c>
      <c r="J62" s="64">
        <v>11</v>
      </c>
      <c r="K62" s="64">
        <v>8</v>
      </c>
      <c r="L62" s="64">
        <v>103</v>
      </c>
      <c r="M62" s="64">
        <v>0</v>
      </c>
      <c r="N62" s="64">
        <v>32</v>
      </c>
      <c r="O62" s="66" t="s">
        <v>49</v>
      </c>
      <c r="P62" s="20">
        <v>31</v>
      </c>
      <c r="Q62" s="20" t="s">
        <v>247</v>
      </c>
      <c r="R62" s="20" t="s">
        <v>247</v>
      </c>
      <c r="S62" s="20">
        <v>0</v>
      </c>
      <c r="T62" s="20">
        <v>3.4</v>
      </c>
      <c r="U62" s="20" t="s">
        <v>89</v>
      </c>
    </row>
    <row r="63" spans="1:68" x14ac:dyDescent="0.2">
      <c r="A63" s="62" t="s">
        <v>46</v>
      </c>
      <c r="B63" s="65" t="s">
        <v>47</v>
      </c>
      <c r="C63" s="65" t="s">
        <v>116</v>
      </c>
      <c r="D63" s="62" t="s">
        <v>48</v>
      </c>
      <c r="E63" s="20" t="s">
        <v>148</v>
      </c>
      <c r="F63" s="20" t="s">
        <v>185</v>
      </c>
      <c r="G63" s="20" t="s">
        <v>202</v>
      </c>
      <c r="H63" s="21">
        <v>37484</v>
      </c>
      <c r="I63" s="64">
        <v>18</v>
      </c>
      <c r="J63" s="64">
        <v>12</v>
      </c>
      <c r="K63" s="64">
        <v>37</v>
      </c>
      <c r="L63" s="64">
        <v>103</v>
      </c>
      <c r="M63" s="64">
        <v>5</v>
      </c>
      <c r="N63" s="64">
        <v>0</v>
      </c>
      <c r="O63" s="66" t="s">
        <v>49</v>
      </c>
      <c r="P63" s="20">
        <v>40</v>
      </c>
      <c r="Q63" s="20" t="s">
        <v>247</v>
      </c>
      <c r="R63" s="20" t="s">
        <v>247</v>
      </c>
      <c r="S63" s="20">
        <v>0</v>
      </c>
      <c r="T63" s="20">
        <v>3.4</v>
      </c>
      <c r="U63" s="20" t="s">
        <v>89</v>
      </c>
    </row>
    <row r="64" spans="1:68" x14ac:dyDescent="0.2">
      <c r="A64" s="62" t="s">
        <v>46</v>
      </c>
      <c r="B64" s="65" t="s">
        <v>47</v>
      </c>
      <c r="C64" s="65" t="s">
        <v>116</v>
      </c>
      <c r="D64" s="62" t="s">
        <v>48</v>
      </c>
      <c r="E64" s="20" t="s">
        <v>148</v>
      </c>
      <c r="F64" s="20" t="s">
        <v>242</v>
      </c>
      <c r="G64" s="20" t="s">
        <v>202</v>
      </c>
      <c r="H64" s="21">
        <v>37485</v>
      </c>
      <c r="I64" s="64">
        <v>18</v>
      </c>
      <c r="J64" s="64">
        <v>11</v>
      </c>
      <c r="K64" s="64">
        <v>8</v>
      </c>
      <c r="L64" s="64">
        <v>103</v>
      </c>
      <c r="M64" s="64">
        <v>0</v>
      </c>
      <c r="N64" s="64">
        <v>32</v>
      </c>
      <c r="O64" s="66" t="s">
        <v>49</v>
      </c>
      <c r="P64" s="20">
        <v>31</v>
      </c>
      <c r="Q64" s="20" t="s">
        <v>247</v>
      </c>
      <c r="R64" s="20" t="s">
        <v>247</v>
      </c>
      <c r="S64" s="20">
        <v>0</v>
      </c>
      <c r="T64" s="20">
        <v>3.4</v>
      </c>
      <c r="U64" s="20" t="s">
        <v>89</v>
      </c>
    </row>
    <row r="65" spans="1:21" x14ac:dyDescent="0.2">
      <c r="A65" s="62" t="s">
        <v>46</v>
      </c>
      <c r="B65" s="65" t="s">
        <v>47</v>
      </c>
      <c r="C65" s="65" t="s">
        <v>116</v>
      </c>
      <c r="D65" s="62" t="s">
        <v>48</v>
      </c>
      <c r="E65" s="20" t="s">
        <v>149</v>
      </c>
      <c r="F65" s="20" t="s">
        <v>93</v>
      </c>
      <c r="G65" s="20" t="s">
        <v>202</v>
      </c>
      <c r="H65" s="21">
        <v>37438</v>
      </c>
      <c r="I65" s="64">
        <v>18</v>
      </c>
      <c r="J65" s="64">
        <v>48</v>
      </c>
      <c r="K65" s="64">
        <v>32</v>
      </c>
      <c r="L65" s="64">
        <v>102</v>
      </c>
      <c r="M65" s="64">
        <v>46</v>
      </c>
      <c r="N65" s="76">
        <v>14.3</v>
      </c>
      <c r="O65" s="66" t="s">
        <v>49</v>
      </c>
      <c r="P65" s="20">
        <v>800</v>
      </c>
      <c r="Q65" s="20" t="s">
        <v>247</v>
      </c>
      <c r="R65" s="20" t="s">
        <v>247</v>
      </c>
      <c r="S65" s="20">
        <v>0</v>
      </c>
      <c r="T65" s="20">
        <v>1</v>
      </c>
      <c r="U65" s="20" t="s">
        <v>199</v>
      </c>
    </row>
    <row r="66" spans="1:21" x14ac:dyDescent="0.2">
      <c r="A66" s="62" t="s">
        <v>46</v>
      </c>
      <c r="B66" s="65" t="s">
        <v>47</v>
      </c>
      <c r="C66" s="65" t="s">
        <v>116</v>
      </c>
      <c r="D66" s="62" t="s">
        <v>48</v>
      </c>
      <c r="E66" s="20" t="s">
        <v>149</v>
      </c>
      <c r="F66" s="20" t="s">
        <v>94</v>
      </c>
      <c r="G66" s="20" t="s">
        <v>202</v>
      </c>
      <c r="H66" s="21">
        <v>37438</v>
      </c>
      <c r="I66" s="64">
        <v>18</v>
      </c>
      <c r="J66" s="64">
        <v>52</v>
      </c>
      <c r="K66" s="64">
        <v>46</v>
      </c>
      <c r="L66" s="64">
        <v>102</v>
      </c>
      <c r="M66" s="64">
        <v>45</v>
      </c>
      <c r="N66" s="64">
        <v>32</v>
      </c>
      <c r="O66" s="66" t="s">
        <v>49</v>
      </c>
      <c r="P66" s="20">
        <v>423</v>
      </c>
      <c r="Q66" s="20" t="s">
        <v>247</v>
      </c>
      <c r="R66" s="20" t="s">
        <v>247</v>
      </c>
      <c r="S66" s="20">
        <v>0</v>
      </c>
      <c r="T66" s="20">
        <v>1</v>
      </c>
      <c r="U66" s="20" t="s">
        <v>199</v>
      </c>
    </row>
    <row r="67" spans="1:21" x14ac:dyDescent="0.2">
      <c r="A67" s="62" t="s">
        <v>46</v>
      </c>
      <c r="B67" s="65" t="s">
        <v>47</v>
      </c>
      <c r="C67" s="65" t="s">
        <v>116</v>
      </c>
      <c r="D67" s="62" t="s">
        <v>48</v>
      </c>
      <c r="E67" s="20" t="s">
        <v>149</v>
      </c>
      <c r="F67" s="20" t="s">
        <v>150</v>
      </c>
      <c r="G67" s="20" t="s">
        <v>202</v>
      </c>
      <c r="H67" s="21">
        <v>37440</v>
      </c>
      <c r="I67" s="64">
        <v>18</v>
      </c>
      <c r="J67" s="64">
        <v>44</v>
      </c>
      <c r="K67" s="64">
        <v>1</v>
      </c>
      <c r="L67" s="64">
        <v>102</v>
      </c>
      <c r="M67" s="64">
        <v>46</v>
      </c>
      <c r="N67" s="64">
        <v>38</v>
      </c>
      <c r="O67" s="66" t="s">
        <v>49</v>
      </c>
      <c r="P67" s="20">
        <v>843</v>
      </c>
      <c r="Q67" s="20" t="s">
        <v>247</v>
      </c>
      <c r="R67" s="20" t="s">
        <v>247</v>
      </c>
      <c r="S67" s="20">
        <v>0</v>
      </c>
      <c r="T67" s="20">
        <v>1</v>
      </c>
      <c r="U67" s="20" t="s">
        <v>199</v>
      </c>
    </row>
    <row r="68" spans="1:21" x14ac:dyDescent="0.2">
      <c r="A68" s="62" t="s">
        <v>46</v>
      </c>
      <c r="B68" s="65" t="s">
        <v>47</v>
      </c>
      <c r="C68" s="65" t="s">
        <v>116</v>
      </c>
      <c r="D68" s="62" t="s">
        <v>48</v>
      </c>
      <c r="E68" s="20" t="s">
        <v>149</v>
      </c>
      <c r="F68" s="20" t="s">
        <v>95</v>
      </c>
      <c r="G68" s="20" t="s">
        <v>202</v>
      </c>
      <c r="H68" s="21">
        <v>37441</v>
      </c>
      <c r="I68" s="64">
        <v>18</v>
      </c>
      <c r="J68" s="64">
        <v>41</v>
      </c>
      <c r="K68" s="64">
        <v>44</v>
      </c>
      <c r="L68" s="64">
        <v>102</v>
      </c>
      <c r="M68" s="64">
        <v>44</v>
      </c>
      <c r="N68" s="64">
        <v>16</v>
      </c>
      <c r="O68" s="66" t="s">
        <v>49</v>
      </c>
      <c r="P68" s="20">
        <v>903</v>
      </c>
      <c r="Q68" s="20" t="s">
        <v>247</v>
      </c>
      <c r="R68" s="20" t="s">
        <v>247</v>
      </c>
      <c r="S68" s="20">
        <v>0</v>
      </c>
      <c r="T68" s="20">
        <v>1</v>
      </c>
      <c r="U68" s="20" t="s">
        <v>199</v>
      </c>
    </row>
    <row r="69" spans="1:21" x14ac:dyDescent="0.2">
      <c r="A69" s="62" t="s">
        <v>46</v>
      </c>
      <c r="B69" s="65" t="s">
        <v>47</v>
      </c>
      <c r="C69" s="65" t="s">
        <v>116</v>
      </c>
      <c r="D69" s="62" t="s">
        <v>48</v>
      </c>
      <c r="E69" s="20" t="s">
        <v>149</v>
      </c>
      <c r="F69" s="20" t="s">
        <v>96</v>
      </c>
      <c r="G69" s="20" t="s">
        <v>202</v>
      </c>
      <c r="H69" s="21">
        <v>37443</v>
      </c>
      <c r="I69" s="64">
        <v>18</v>
      </c>
      <c r="J69" s="64">
        <v>36</v>
      </c>
      <c r="K69" s="64">
        <v>28</v>
      </c>
      <c r="L69" s="64">
        <v>102</v>
      </c>
      <c r="M69" s="64">
        <v>35</v>
      </c>
      <c r="N69" s="64">
        <v>14</v>
      </c>
      <c r="O69" s="66" t="s">
        <v>49</v>
      </c>
      <c r="P69" s="20">
        <v>1018</v>
      </c>
      <c r="Q69" s="20" t="s">
        <v>247</v>
      </c>
      <c r="R69" s="20" t="s">
        <v>247</v>
      </c>
      <c r="S69" s="20">
        <v>0</v>
      </c>
      <c r="T69" s="20">
        <v>1</v>
      </c>
      <c r="U69" s="20" t="s">
        <v>199</v>
      </c>
    </row>
    <row r="70" spans="1:21" x14ac:dyDescent="0.2">
      <c r="A70" s="62" t="s">
        <v>46</v>
      </c>
      <c r="B70" s="65" t="s">
        <v>47</v>
      </c>
      <c r="C70" s="65" t="s">
        <v>116</v>
      </c>
      <c r="D70" s="62" t="s">
        <v>48</v>
      </c>
      <c r="E70" s="20" t="s">
        <v>149</v>
      </c>
      <c r="F70" s="20" t="s">
        <v>97</v>
      </c>
      <c r="G70" s="20" t="s">
        <v>202</v>
      </c>
      <c r="H70" s="21">
        <v>37444</v>
      </c>
      <c r="I70" s="64">
        <v>18</v>
      </c>
      <c r="J70" s="64">
        <v>36</v>
      </c>
      <c r="K70" s="64">
        <v>35</v>
      </c>
      <c r="L70" s="64">
        <v>102</v>
      </c>
      <c r="M70" s="64">
        <v>35</v>
      </c>
      <c r="N70" s="64">
        <v>1</v>
      </c>
      <c r="O70" s="66" t="s">
        <v>49</v>
      </c>
      <c r="P70" s="20">
        <v>1064</v>
      </c>
      <c r="Q70" s="20" t="s">
        <v>247</v>
      </c>
      <c r="R70" s="20" t="s">
        <v>247</v>
      </c>
      <c r="S70" s="20">
        <v>0</v>
      </c>
      <c r="T70" s="20">
        <v>1</v>
      </c>
      <c r="U70" s="20" t="s">
        <v>199</v>
      </c>
    </row>
    <row r="71" spans="1:21" x14ac:dyDescent="0.2">
      <c r="A71" s="62" t="s">
        <v>46</v>
      </c>
      <c r="B71" s="65" t="s">
        <v>47</v>
      </c>
      <c r="C71" s="65" t="s">
        <v>116</v>
      </c>
      <c r="D71" s="62" t="s">
        <v>48</v>
      </c>
      <c r="E71" s="20" t="s">
        <v>151</v>
      </c>
      <c r="F71" s="20" t="s">
        <v>187</v>
      </c>
      <c r="G71" s="20" t="s">
        <v>202</v>
      </c>
      <c r="H71" s="21">
        <v>37159</v>
      </c>
      <c r="I71" s="64">
        <v>18</v>
      </c>
      <c r="J71" s="64">
        <v>3</v>
      </c>
      <c r="K71" s="64">
        <v>52</v>
      </c>
      <c r="L71" s="64">
        <v>102</v>
      </c>
      <c r="M71" s="64">
        <v>36</v>
      </c>
      <c r="N71" s="64">
        <v>33</v>
      </c>
      <c r="O71" s="66" t="s">
        <v>49</v>
      </c>
      <c r="P71" s="20">
        <v>24</v>
      </c>
      <c r="Q71" s="20" t="s">
        <v>247</v>
      </c>
      <c r="R71" s="20" t="s">
        <v>247</v>
      </c>
      <c r="S71" s="20">
        <v>1</v>
      </c>
      <c r="T71" s="20">
        <v>3.3</v>
      </c>
      <c r="U71" s="20" t="s">
        <v>199</v>
      </c>
    </row>
    <row r="72" spans="1:21" x14ac:dyDescent="0.2">
      <c r="A72" s="62" t="s">
        <v>46</v>
      </c>
      <c r="B72" s="65" t="s">
        <v>47</v>
      </c>
      <c r="C72" s="65" t="s">
        <v>116</v>
      </c>
      <c r="D72" s="62" t="s">
        <v>48</v>
      </c>
      <c r="E72" s="20" t="s">
        <v>151</v>
      </c>
      <c r="F72" s="20" t="s">
        <v>98</v>
      </c>
      <c r="G72" s="20" t="s">
        <v>202</v>
      </c>
      <c r="H72" s="21">
        <v>37305</v>
      </c>
      <c r="I72" s="64">
        <v>18</v>
      </c>
      <c r="J72" s="64">
        <v>3</v>
      </c>
      <c r="K72" s="64">
        <v>13</v>
      </c>
      <c r="L72" s="64">
        <v>102</v>
      </c>
      <c r="M72" s="64">
        <v>37</v>
      </c>
      <c r="N72" s="64">
        <v>35</v>
      </c>
      <c r="O72" s="66" t="s">
        <v>49</v>
      </c>
      <c r="P72" s="20">
        <v>4</v>
      </c>
      <c r="Q72" s="20" t="s">
        <v>247</v>
      </c>
      <c r="R72" s="20" t="s">
        <v>247</v>
      </c>
      <c r="S72" s="20">
        <v>0</v>
      </c>
      <c r="T72" s="20">
        <v>3.3</v>
      </c>
      <c r="U72" s="20" t="s">
        <v>199</v>
      </c>
    </row>
    <row r="73" spans="1:21" x14ac:dyDescent="0.2">
      <c r="A73" s="62" t="s">
        <v>46</v>
      </c>
      <c r="B73" s="65" t="s">
        <v>47</v>
      </c>
      <c r="C73" s="65" t="s">
        <v>116</v>
      </c>
      <c r="D73" s="62" t="s">
        <v>48</v>
      </c>
      <c r="E73" s="20" t="s">
        <v>151</v>
      </c>
      <c r="F73" s="20" t="s">
        <v>99</v>
      </c>
      <c r="G73" s="20" t="s">
        <v>202</v>
      </c>
      <c r="H73" s="21">
        <v>37486</v>
      </c>
      <c r="I73" s="64">
        <v>18</v>
      </c>
      <c r="J73" s="64">
        <v>8</v>
      </c>
      <c r="K73" s="64">
        <v>36</v>
      </c>
      <c r="L73" s="64">
        <v>102</v>
      </c>
      <c r="M73" s="64">
        <v>16</v>
      </c>
      <c r="N73" s="64">
        <v>35</v>
      </c>
      <c r="O73" s="66" t="s">
        <v>49</v>
      </c>
      <c r="P73" s="20">
        <v>93</v>
      </c>
      <c r="Q73" s="20" t="s">
        <v>247</v>
      </c>
      <c r="R73" s="20" t="s">
        <v>247</v>
      </c>
      <c r="S73" s="20">
        <v>0</v>
      </c>
      <c r="T73" s="20">
        <v>3.3</v>
      </c>
      <c r="U73" s="20" t="s">
        <v>199</v>
      </c>
    </row>
    <row r="74" spans="1:21" x14ac:dyDescent="0.2">
      <c r="A74" s="62" t="s">
        <v>46</v>
      </c>
      <c r="B74" s="65" t="s">
        <v>47</v>
      </c>
      <c r="C74" s="65" t="s">
        <v>116</v>
      </c>
      <c r="D74" s="62" t="s">
        <v>48</v>
      </c>
      <c r="E74" s="20" t="s">
        <v>152</v>
      </c>
      <c r="F74" s="20" t="s">
        <v>100</v>
      </c>
      <c r="G74" s="20" t="s">
        <v>202</v>
      </c>
      <c r="H74" s="21">
        <v>37445</v>
      </c>
      <c r="I74" s="64">
        <v>18</v>
      </c>
      <c r="J74" s="64">
        <v>31</v>
      </c>
      <c r="K74" s="64">
        <v>27</v>
      </c>
      <c r="L74" s="64">
        <v>102</v>
      </c>
      <c r="M74" s="64">
        <v>22</v>
      </c>
      <c r="N74" s="64">
        <v>25</v>
      </c>
      <c r="O74" s="66" t="s">
        <v>49</v>
      </c>
      <c r="P74" s="20">
        <v>900</v>
      </c>
      <c r="Q74" s="20" t="s">
        <v>247</v>
      </c>
      <c r="R74" s="20" t="s">
        <v>247</v>
      </c>
      <c r="S74" s="20">
        <v>0</v>
      </c>
      <c r="T74" s="20">
        <v>1</v>
      </c>
      <c r="U74" s="20" t="s">
        <v>199</v>
      </c>
    </row>
    <row r="75" spans="1:21" x14ac:dyDescent="0.2">
      <c r="A75" s="62" t="s">
        <v>46</v>
      </c>
      <c r="B75" s="65" t="s">
        <v>47</v>
      </c>
      <c r="C75" s="65" t="s">
        <v>116</v>
      </c>
      <c r="D75" s="62" t="s">
        <v>48</v>
      </c>
      <c r="E75" s="20" t="s">
        <v>152</v>
      </c>
      <c r="F75" s="20" t="s">
        <v>153</v>
      </c>
      <c r="G75" s="20" t="s">
        <v>202</v>
      </c>
      <c r="H75" s="21">
        <v>37445</v>
      </c>
      <c r="I75" s="64">
        <v>18</v>
      </c>
      <c r="J75" s="64">
        <v>31</v>
      </c>
      <c r="K75" s="64">
        <v>19</v>
      </c>
      <c r="L75" s="64">
        <v>102</v>
      </c>
      <c r="M75" s="64">
        <v>22</v>
      </c>
      <c r="N75" s="64">
        <v>2</v>
      </c>
      <c r="O75" s="66" t="s">
        <v>49</v>
      </c>
      <c r="P75" s="20">
        <v>878</v>
      </c>
      <c r="Q75" s="20" t="s">
        <v>247</v>
      </c>
      <c r="R75" s="20" t="s">
        <v>247</v>
      </c>
      <c r="S75" s="20">
        <v>0</v>
      </c>
      <c r="T75" s="20">
        <v>1</v>
      </c>
      <c r="U75" s="20" t="s">
        <v>199</v>
      </c>
    </row>
    <row r="76" spans="1:21" x14ac:dyDescent="0.2">
      <c r="A76" s="62" t="s">
        <v>46</v>
      </c>
      <c r="B76" s="65" t="s">
        <v>47</v>
      </c>
      <c r="C76" s="65" t="s">
        <v>116</v>
      </c>
      <c r="D76" s="62" t="s">
        <v>48</v>
      </c>
      <c r="E76" s="20" t="s">
        <v>152</v>
      </c>
      <c r="F76" s="20" t="s">
        <v>101</v>
      </c>
      <c r="G76" s="20" t="s">
        <v>202</v>
      </c>
      <c r="H76" s="21">
        <v>37446</v>
      </c>
      <c r="I76" s="64">
        <v>18</v>
      </c>
      <c r="J76" s="64">
        <v>24</v>
      </c>
      <c r="K76" s="64">
        <v>12</v>
      </c>
      <c r="L76" s="64">
        <v>102</v>
      </c>
      <c r="M76" s="64">
        <v>22</v>
      </c>
      <c r="N76" s="64">
        <v>28</v>
      </c>
      <c r="O76" s="66" t="s">
        <v>49</v>
      </c>
      <c r="P76" s="20">
        <v>731</v>
      </c>
      <c r="Q76" s="20" t="s">
        <v>247</v>
      </c>
      <c r="R76" s="20" t="s">
        <v>247</v>
      </c>
      <c r="S76" s="20">
        <v>0</v>
      </c>
      <c r="T76" s="20">
        <v>1</v>
      </c>
      <c r="U76" s="20" t="s">
        <v>199</v>
      </c>
    </row>
    <row r="77" spans="1:21" x14ac:dyDescent="0.2">
      <c r="A77" s="62" t="s">
        <v>46</v>
      </c>
      <c r="B77" s="65" t="s">
        <v>47</v>
      </c>
      <c r="C77" s="65" t="s">
        <v>116</v>
      </c>
      <c r="D77" s="62" t="s">
        <v>48</v>
      </c>
      <c r="E77" s="20" t="s">
        <v>155</v>
      </c>
      <c r="F77" s="20" t="s">
        <v>102</v>
      </c>
      <c r="G77" s="20" t="s">
        <v>156</v>
      </c>
      <c r="H77" s="21">
        <v>37487</v>
      </c>
      <c r="I77" s="64">
        <v>17</v>
      </c>
      <c r="J77" s="64">
        <v>42</v>
      </c>
      <c r="K77" s="64">
        <v>21</v>
      </c>
      <c r="L77" s="64">
        <v>101</v>
      </c>
      <c r="M77" s="64">
        <v>36</v>
      </c>
      <c r="N77" s="64">
        <v>55</v>
      </c>
      <c r="O77" s="66" t="s">
        <v>49</v>
      </c>
      <c r="P77" s="20">
        <v>29</v>
      </c>
      <c r="Q77" s="20" t="s">
        <v>247</v>
      </c>
      <c r="R77" s="20" t="s">
        <v>247</v>
      </c>
      <c r="S77" s="20">
        <v>0</v>
      </c>
      <c r="T77" s="20">
        <v>2</v>
      </c>
      <c r="U77" s="20" t="s">
        <v>199</v>
      </c>
    </row>
    <row r="78" spans="1:21" x14ac:dyDescent="0.2">
      <c r="A78" s="62" t="s">
        <v>46</v>
      </c>
      <c r="B78" s="65" t="s">
        <v>47</v>
      </c>
      <c r="C78" s="65" t="s">
        <v>116</v>
      </c>
      <c r="D78" s="62" t="s">
        <v>48</v>
      </c>
      <c r="E78" s="20" t="s">
        <v>155</v>
      </c>
      <c r="F78" s="20" t="s">
        <v>157</v>
      </c>
      <c r="G78" s="20" t="s">
        <v>156</v>
      </c>
      <c r="H78" s="21">
        <v>37487</v>
      </c>
      <c r="I78" s="64">
        <v>17</v>
      </c>
      <c r="J78" s="64">
        <v>59</v>
      </c>
      <c r="K78" s="64">
        <v>18</v>
      </c>
      <c r="L78" s="64">
        <v>101</v>
      </c>
      <c r="M78" s="64">
        <v>48</v>
      </c>
      <c r="N78" s="64">
        <v>30</v>
      </c>
      <c r="O78" s="66" t="s">
        <v>49</v>
      </c>
      <c r="P78" s="20">
        <v>62</v>
      </c>
      <c r="Q78" s="20" t="s">
        <v>247</v>
      </c>
      <c r="R78" s="20" t="s">
        <v>247</v>
      </c>
      <c r="S78" s="20">
        <v>0</v>
      </c>
      <c r="T78" s="20">
        <v>2</v>
      </c>
      <c r="U78" s="20" t="s">
        <v>199</v>
      </c>
    </row>
    <row r="79" spans="1:21" x14ac:dyDescent="0.2">
      <c r="A79" s="62" t="s">
        <v>46</v>
      </c>
      <c r="B79" s="65" t="s">
        <v>47</v>
      </c>
      <c r="C79" s="65" t="s">
        <v>116</v>
      </c>
      <c r="D79" s="62" t="s">
        <v>48</v>
      </c>
      <c r="E79" s="20" t="s">
        <v>158</v>
      </c>
      <c r="F79" s="20" t="s">
        <v>102</v>
      </c>
      <c r="G79" s="20" t="s">
        <v>156</v>
      </c>
      <c r="H79" s="21">
        <v>37487</v>
      </c>
      <c r="I79" s="64">
        <v>17</v>
      </c>
      <c r="J79" s="64">
        <v>42</v>
      </c>
      <c r="K79" s="64">
        <v>21</v>
      </c>
      <c r="L79" s="64">
        <v>101</v>
      </c>
      <c r="M79" s="64">
        <v>36</v>
      </c>
      <c r="N79" s="64">
        <v>55</v>
      </c>
      <c r="O79" s="66" t="s">
        <v>49</v>
      </c>
      <c r="P79" s="20">
        <v>29</v>
      </c>
      <c r="Q79" s="20" t="s">
        <v>247</v>
      </c>
      <c r="R79" s="20" t="s">
        <v>247</v>
      </c>
      <c r="S79" s="20">
        <v>0</v>
      </c>
      <c r="T79" s="20">
        <v>2</v>
      </c>
      <c r="U79" s="20" t="s">
        <v>199</v>
      </c>
    </row>
    <row r="80" spans="1:21" x14ac:dyDescent="0.2">
      <c r="A80" s="62" t="s">
        <v>46</v>
      </c>
      <c r="B80" s="65" t="s">
        <v>47</v>
      </c>
      <c r="C80" s="65" t="s">
        <v>116</v>
      </c>
      <c r="D80" s="62" t="s">
        <v>48</v>
      </c>
      <c r="E80" s="20" t="s">
        <v>163</v>
      </c>
      <c r="F80" s="20" t="s">
        <v>103</v>
      </c>
      <c r="G80" s="20" t="s">
        <v>156</v>
      </c>
      <c r="H80" s="21">
        <v>37487</v>
      </c>
      <c r="I80" s="64">
        <v>16</v>
      </c>
      <c r="J80" s="64">
        <v>59</v>
      </c>
      <c r="K80" s="76">
        <v>14.2</v>
      </c>
      <c r="L80" s="64">
        <v>99</v>
      </c>
      <c r="M80" s="64">
        <v>15</v>
      </c>
      <c r="N80" s="64">
        <v>40</v>
      </c>
      <c r="O80" s="66" t="s">
        <v>49</v>
      </c>
      <c r="P80" s="20">
        <v>1482</v>
      </c>
      <c r="Q80" s="20" t="s">
        <v>52</v>
      </c>
      <c r="R80" s="20">
        <v>70</v>
      </c>
      <c r="S80" s="20">
        <v>0</v>
      </c>
      <c r="T80" s="20">
        <v>0.75</v>
      </c>
      <c r="U80" s="20" t="s">
        <v>199</v>
      </c>
    </row>
    <row r="81" spans="1:21" x14ac:dyDescent="0.2">
      <c r="A81" s="62" t="s">
        <v>46</v>
      </c>
      <c r="B81" s="65" t="s">
        <v>47</v>
      </c>
      <c r="C81" s="65" t="s">
        <v>116</v>
      </c>
      <c r="D81" s="62" t="s">
        <v>48</v>
      </c>
      <c r="E81" s="20" t="s">
        <v>164</v>
      </c>
      <c r="F81" s="20" t="s">
        <v>104</v>
      </c>
      <c r="G81" s="20" t="s">
        <v>156</v>
      </c>
      <c r="H81" s="21">
        <v>37487</v>
      </c>
      <c r="I81" s="64">
        <v>16</v>
      </c>
      <c r="J81" s="64">
        <v>33</v>
      </c>
      <c r="K81" s="64">
        <v>45</v>
      </c>
      <c r="L81" s="64">
        <v>98</v>
      </c>
      <c r="M81" s="64">
        <v>54</v>
      </c>
      <c r="N81" s="64">
        <v>59</v>
      </c>
      <c r="O81" s="66" t="s">
        <v>49</v>
      </c>
      <c r="P81" s="20">
        <v>107</v>
      </c>
      <c r="Q81" s="20" t="s">
        <v>105</v>
      </c>
      <c r="R81" s="20">
        <v>80</v>
      </c>
      <c r="S81" s="20">
        <v>0</v>
      </c>
      <c r="T81" s="20">
        <v>1</v>
      </c>
      <c r="U81" s="20" t="s">
        <v>199</v>
      </c>
    </row>
    <row r="82" spans="1:21" x14ac:dyDescent="0.2">
      <c r="A82" s="62" t="s">
        <v>46</v>
      </c>
      <c r="B82" s="65" t="s">
        <v>47</v>
      </c>
      <c r="C82" s="65" t="s">
        <v>116</v>
      </c>
      <c r="D82" s="62" t="s">
        <v>48</v>
      </c>
      <c r="E82" s="20" t="s">
        <v>164</v>
      </c>
      <c r="F82" s="20" t="s">
        <v>106</v>
      </c>
      <c r="G82" s="20" t="s">
        <v>156</v>
      </c>
      <c r="H82" s="21">
        <v>37486</v>
      </c>
      <c r="I82" s="64">
        <v>16</v>
      </c>
      <c r="J82" s="64">
        <v>37</v>
      </c>
      <c r="K82" s="64">
        <v>35</v>
      </c>
      <c r="L82" s="64">
        <v>98</v>
      </c>
      <c r="M82" s="64">
        <v>42</v>
      </c>
      <c r="N82" s="64">
        <v>7</v>
      </c>
      <c r="O82" s="66" t="s">
        <v>49</v>
      </c>
      <c r="P82" s="20">
        <v>30</v>
      </c>
      <c r="Q82" s="20" t="s">
        <v>107</v>
      </c>
      <c r="R82" s="20">
        <v>65</v>
      </c>
      <c r="S82" s="20">
        <v>0</v>
      </c>
      <c r="T82" s="20">
        <v>1</v>
      </c>
      <c r="U82" s="20" t="s">
        <v>199</v>
      </c>
    </row>
    <row r="83" spans="1:21" x14ac:dyDescent="0.2">
      <c r="A83" s="62" t="s">
        <v>46</v>
      </c>
      <c r="B83" s="65" t="s">
        <v>47</v>
      </c>
      <c r="C83" s="65" t="s">
        <v>116</v>
      </c>
      <c r="D83" s="62" t="s">
        <v>48</v>
      </c>
      <c r="E83" s="20" t="s">
        <v>166</v>
      </c>
      <c r="F83" s="20" t="s">
        <v>167</v>
      </c>
      <c r="G83" s="20" t="s">
        <v>156</v>
      </c>
      <c r="H83" s="21">
        <v>37452</v>
      </c>
      <c r="I83" s="64">
        <v>16</v>
      </c>
      <c r="J83" s="64">
        <v>28</v>
      </c>
      <c r="K83" s="64">
        <v>47</v>
      </c>
      <c r="L83" s="64">
        <v>98</v>
      </c>
      <c r="M83" s="64">
        <v>26</v>
      </c>
      <c r="N83" s="76">
        <v>40.799999999999997</v>
      </c>
      <c r="O83" s="66" t="s">
        <v>49</v>
      </c>
      <c r="P83" s="20">
        <v>120</v>
      </c>
      <c r="Q83" s="20" t="s">
        <v>105</v>
      </c>
      <c r="R83" s="20">
        <v>90</v>
      </c>
      <c r="S83" s="20">
        <v>0</v>
      </c>
      <c r="T83" s="20">
        <v>0.75</v>
      </c>
      <c r="U83" s="20" t="s">
        <v>199</v>
      </c>
    </row>
    <row r="84" spans="1:21" x14ac:dyDescent="0.2">
      <c r="A84" s="62" t="s">
        <v>46</v>
      </c>
      <c r="B84" s="65" t="s">
        <v>47</v>
      </c>
      <c r="C84" s="65" t="s">
        <v>116</v>
      </c>
      <c r="D84" s="62" t="s">
        <v>48</v>
      </c>
      <c r="E84" s="20" t="s">
        <v>169</v>
      </c>
      <c r="F84" s="20" t="s">
        <v>244</v>
      </c>
      <c r="G84" s="20" t="s">
        <v>170</v>
      </c>
      <c r="H84" s="21">
        <v>37451</v>
      </c>
      <c r="I84" s="64">
        <v>16</v>
      </c>
      <c r="J84" s="64">
        <v>19</v>
      </c>
      <c r="K84" s="64">
        <v>57</v>
      </c>
      <c r="L84" s="64">
        <v>98</v>
      </c>
      <c r="M84" s="64">
        <v>0</v>
      </c>
      <c r="N84" s="64">
        <v>54</v>
      </c>
      <c r="O84" s="66" t="s">
        <v>49</v>
      </c>
      <c r="P84" s="20">
        <v>120</v>
      </c>
      <c r="Q84" s="20" t="s">
        <v>59</v>
      </c>
      <c r="R84" s="20">
        <v>70</v>
      </c>
      <c r="S84" s="20">
        <v>0</v>
      </c>
      <c r="T84" s="20">
        <v>2</v>
      </c>
      <c r="U84" s="20" t="s">
        <v>199</v>
      </c>
    </row>
    <row r="85" spans="1:21" x14ac:dyDescent="0.2">
      <c r="A85" s="62" t="s">
        <v>46</v>
      </c>
      <c r="B85" s="65" t="s">
        <v>47</v>
      </c>
      <c r="C85" s="65" t="s">
        <v>116</v>
      </c>
      <c r="D85" s="62" t="s">
        <v>48</v>
      </c>
      <c r="E85" s="20" t="s">
        <v>171</v>
      </c>
      <c r="F85" s="20" t="s">
        <v>108</v>
      </c>
      <c r="G85" s="20" t="s">
        <v>170</v>
      </c>
      <c r="H85" s="21">
        <v>37451</v>
      </c>
      <c r="I85" s="64">
        <v>16</v>
      </c>
      <c r="J85" s="64">
        <v>45</v>
      </c>
      <c r="K85" s="64">
        <v>29</v>
      </c>
      <c r="L85" s="64">
        <v>97</v>
      </c>
      <c r="M85" s="64">
        <v>59</v>
      </c>
      <c r="N85" s="64">
        <v>29</v>
      </c>
      <c r="O85" s="66" t="s">
        <v>49</v>
      </c>
      <c r="P85" s="20">
        <v>370</v>
      </c>
      <c r="Q85" s="20" t="s">
        <v>59</v>
      </c>
      <c r="R85" s="20">
        <v>75</v>
      </c>
      <c r="S85" s="20">
        <v>0</v>
      </c>
      <c r="T85" s="20">
        <v>0</v>
      </c>
      <c r="U85" s="20" t="s">
        <v>199</v>
      </c>
    </row>
    <row r="86" spans="1:21" x14ac:dyDescent="0.2">
      <c r="A86" s="62" t="s">
        <v>46</v>
      </c>
      <c r="B86" s="65" t="s">
        <v>47</v>
      </c>
      <c r="C86" s="65" t="s">
        <v>116</v>
      </c>
      <c r="D86" s="62" t="s">
        <v>48</v>
      </c>
      <c r="E86" s="20" t="s">
        <v>172</v>
      </c>
      <c r="F86" s="20" t="s">
        <v>109</v>
      </c>
      <c r="G86" s="20" t="s">
        <v>170</v>
      </c>
      <c r="H86" s="21">
        <v>37450</v>
      </c>
      <c r="I86" s="64">
        <v>16</v>
      </c>
      <c r="J86" s="64">
        <v>10</v>
      </c>
      <c r="K86" s="64">
        <v>40</v>
      </c>
      <c r="L86" s="64">
        <v>97</v>
      </c>
      <c r="M86" s="64">
        <v>32</v>
      </c>
      <c r="N86" s="64">
        <v>2</v>
      </c>
      <c r="O86" s="66" t="s">
        <v>49</v>
      </c>
      <c r="P86" s="20">
        <v>105</v>
      </c>
      <c r="Q86" s="20" t="s">
        <v>50</v>
      </c>
      <c r="R86" s="20">
        <v>10</v>
      </c>
      <c r="S86" s="20">
        <v>0</v>
      </c>
      <c r="T86" s="20">
        <v>2</v>
      </c>
      <c r="U86" s="20" t="s">
        <v>199</v>
      </c>
    </row>
    <row r="87" spans="1:21" x14ac:dyDescent="0.2">
      <c r="A87" s="62" t="s">
        <v>46</v>
      </c>
      <c r="B87" s="65" t="s">
        <v>47</v>
      </c>
      <c r="C87" s="65" t="s">
        <v>116</v>
      </c>
      <c r="D87" s="62" t="s">
        <v>48</v>
      </c>
      <c r="E87" s="20" t="s">
        <v>172</v>
      </c>
      <c r="F87" s="20" t="s">
        <v>110</v>
      </c>
      <c r="G87" s="20" t="s">
        <v>170</v>
      </c>
      <c r="H87" s="21">
        <v>37450</v>
      </c>
      <c r="I87" s="64">
        <v>16</v>
      </c>
      <c r="J87" s="64">
        <v>10</v>
      </c>
      <c r="K87" s="64">
        <v>6</v>
      </c>
      <c r="L87" s="64">
        <v>97</v>
      </c>
      <c r="M87" s="64">
        <v>43</v>
      </c>
      <c r="N87" s="64">
        <v>9</v>
      </c>
      <c r="O87" s="66" t="s">
        <v>49</v>
      </c>
      <c r="P87" s="20">
        <v>50</v>
      </c>
      <c r="Q87" s="20" t="s">
        <v>50</v>
      </c>
      <c r="R87" s="20">
        <v>40</v>
      </c>
      <c r="S87" s="20">
        <v>0</v>
      </c>
      <c r="T87" s="20">
        <v>2</v>
      </c>
      <c r="U87" s="20" t="s">
        <v>199</v>
      </c>
    </row>
    <row r="88" spans="1:21" x14ac:dyDescent="0.2">
      <c r="A88" s="62" t="s">
        <v>46</v>
      </c>
      <c r="B88" s="65" t="s">
        <v>47</v>
      </c>
      <c r="C88" s="65" t="s">
        <v>116</v>
      </c>
      <c r="D88" s="62" t="s">
        <v>48</v>
      </c>
      <c r="E88" s="20" t="s">
        <v>173</v>
      </c>
      <c r="F88" s="20" t="s">
        <v>111</v>
      </c>
      <c r="G88" s="20" t="s">
        <v>170</v>
      </c>
      <c r="H88" s="21">
        <v>37449</v>
      </c>
      <c r="I88" s="64">
        <v>15</v>
      </c>
      <c r="J88" s="64">
        <v>53</v>
      </c>
      <c r="K88" s="64">
        <v>38</v>
      </c>
      <c r="L88" s="64">
        <v>96</v>
      </c>
      <c r="M88" s="64">
        <v>57</v>
      </c>
      <c r="N88" s="64">
        <v>33</v>
      </c>
      <c r="O88" s="66" t="s">
        <v>49</v>
      </c>
      <c r="P88" s="20">
        <v>80</v>
      </c>
      <c r="Q88" s="20" t="s">
        <v>57</v>
      </c>
      <c r="R88" s="20">
        <v>10</v>
      </c>
      <c r="S88" s="20">
        <v>0</v>
      </c>
      <c r="T88" s="20">
        <v>1</v>
      </c>
      <c r="U88" s="20" t="s">
        <v>199</v>
      </c>
    </row>
    <row r="89" spans="1:21" x14ac:dyDescent="0.2">
      <c r="A89" s="62" t="s">
        <v>46</v>
      </c>
      <c r="B89" s="65" t="s">
        <v>47</v>
      </c>
      <c r="C89" s="65" t="s">
        <v>116</v>
      </c>
      <c r="D89" s="62" t="s">
        <v>48</v>
      </c>
      <c r="E89" s="20" t="s">
        <v>174</v>
      </c>
      <c r="F89" s="20" t="s">
        <v>112</v>
      </c>
      <c r="G89" s="20" t="s">
        <v>170</v>
      </c>
      <c r="H89" s="21">
        <v>37448</v>
      </c>
      <c r="I89" s="64">
        <v>15</v>
      </c>
      <c r="J89" s="64">
        <v>54</v>
      </c>
      <c r="K89" s="64">
        <v>50</v>
      </c>
      <c r="L89" s="64">
        <v>96</v>
      </c>
      <c r="M89" s="64">
        <v>29</v>
      </c>
      <c r="N89" s="64">
        <v>39</v>
      </c>
      <c r="O89" s="66" t="s">
        <v>49</v>
      </c>
      <c r="P89" s="20">
        <v>380</v>
      </c>
      <c r="Q89" s="20" t="s">
        <v>50</v>
      </c>
      <c r="R89" s="20">
        <v>10</v>
      </c>
      <c r="S89" s="20">
        <v>0</v>
      </c>
      <c r="T89" s="20">
        <v>1</v>
      </c>
      <c r="U89" s="20" t="s">
        <v>199</v>
      </c>
    </row>
    <row r="90" spans="1:21" x14ac:dyDescent="0.2">
      <c r="A90" s="62" t="s">
        <v>46</v>
      </c>
      <c r="B90" s="65" t="s">
        <v>47</v>
      </c>
      <c r="C90" s="65" t="s">
        <v>116</v>
      </c>
      <c r="D90" s="62" t="s">
        <v>48</v>
      </c>
      <c r="E90" s="20" t="s">
        <v>174</v>
      </c>
      <c r="F90" s="20" t="s">
        <v>112</v>
      </c>
      <c r="G90" s="20" t="s">
        <v>170</v>
      </c>
      <c r="H90" s="21">
        <v>37448</v>
      </c>
      <c r="I90" s="64">
        <v>15</v>
      </c>
      <c r="J90" s="64">
        <v>55</v>
      </c>
      <c r="K90" s="64">
        <v>46</v>
      </c>
      <c r="L90" s="64">
        <v>96</v>
      </c>
      <c r="M90" s="64">
        <v>30</v>
      </c>
      <c r="N90" s="64">
        <v>10</v>
      </c>
      <c r="O90" s="66" t="s">
        <v>49</v>
      </c>
      <c r="P90" s="20">
        <v>350</v>
      </c>
      <c r="Q90" s="20" t="s">
        <v>76</v>
      </c>
      <c r="R90" s="20">
        <v>30</v>
      </c>
      <c r="S90" s="20">
        <v>0</v>
      </c>
      <c r="T90" s="20">
        <v>1</v>
      </c>
      <c r="U90" s="20" t="s">
        <v>199</v>
      </c>
    </row>
    <row r="91" spans="1:21" x14ac:dyDescent="0.2">
      <c r="A91" s="62" t="s">
        <v>46</v>
      </c>
      <c r="B91" s="65" t="s">
        <v>47</v>
      </c>
      <c r="C91" s="65" t="s">
        <v>116</v>
      </c>
      <c r="D91" s="62" t="s">
        <v>48</v>
      </c>
      <c r="E91" s="20" t="s">
        <v>174</v>
      </c>
      <c r="F91" s="20" t="s">
        <v>112</v>
      </c>
      <c r="G91" s="20" t="s">
        <v>170</v>
      </c>
      <c r="H91" s="21">
        <v>37447</v>
      </c>
      <c r="I91" s="64">
        <v>15</v>
      </c>
      <c r="J91" s="64">
        <v>53</v>
      </c>
      <c r="K91" s="76">
        <v>55.3</v>
      </c>
      <c r="L91" s="64">
        <v>96</v>
      </c>
      <c r="M91" s="64">
        <v>29</v>
      </c>
      <c r="N91" s="76">
        <v>17.600000000000001</v>
      </c>
      <c r="O91" s="66" t="s">
        <v>49</v>
      </c>
      <c r="P91" s="20">
        <v>120</v>
      </c>
      <c r="Q91" s="20" t="s">
        <v>50</v>
      </c>
      <c r="R91" s="20">
        <v>50</v>
      </c>
      <c r="S91" s="20">
        <v>0</v>
      </c>
      <c r="T91" s="20">
        <v>1</v>
      </c>
      <c r="U91" s="20" t="s">
        <v>199</v>
      </c>
    </row>
    <row r="92" spans="1:21" x14ac:dyDescent="0.2">
      <c r="A92" s="62" t="s">
        <v>46</v>
      </c>
      <c r="B92" s="65" t="s">
        <v>47</v>
      </c>
      <c r="C92" s="65" t="s">
        <v>116</v>
      </c>
      <c r="D92" s="62" t="s">
        <v>48</v>
      </c>
      <c r="E92" s="20" t="s">
        <v>175</v>
      </c>
      <c r="F92" s="20" t="s">
        <v>113</v>
      </c>
      <c r="G92" s="20" t="s">
        <v>170</v>
      </c>
      <c r="H92" s="21">
        <v>37445</v>
      </c>
      <c r="I92" s="64">
        <v>16</v>
      </c>
      <c r="J92" s="64">
        <v>1</v>
      </c>
      <c r="K92" s="64">
        <v>34</v>
      </c>
      <c r="L92" s="64">
        <v>95</v>
      </c>
      <c r="M92" s="64">
        <v>40</v>
      </c>
      <c r="N92" s="64">
        <v>6</v>
      </c>
      <c r="O92" s="66" t="s">
        <v>49</v>
      </c>
      <c r="P92" s="20">
        <v>150</v>
      </c>
      <c r="Q92" s="20" t="s">
        <v>50</v>
      </c>
      <c r="R92" s="20">
        <v>25</v>
      </c>
      <c r="S92" s="20">
        <v>0</v>
      </c>
      <c r="T92" s="20">
        <v>1</v>
      </c>
      <c r="U92" s="20" t="s">
        <v>199</v>
      </c>
    </row>
    <row r="93" spans="1:21" x14ac:dyDescent="0.2">
      <c r="A93" s="62" t="s">
        <v>46</v>
      </c>
      <c r="B93" s="65" t="s">
        <v>47</v>
      </c>
      <c r="C93" s="65" t="s">
        <v>116</v>
      </c>
      <c r="D93" s="62" t="s">
        <v>48</v>
      </c>
      <c r="E93" s="20" t="s">
        <v>175</v>
      </c>
      <c r="F93" s="20" t="s">
        <v>114</v>
      </c>
      <c r="G93" s="20" t="s">
        <v>170</v>
      </c>
      <c r="H93" s="21">
        <v>37447</v>
      </c>
      <c r="I93" s="64">
        <v>15</v>
      </c>
      <c r="J93" s="64">
        <v>50</v>
      </c>
      <c r="K93" s="64">
        <v>1</v>
      </c>
      <c r="L93" s="64">
        <v>96</v>
      </c>
      <c r="M93" s="64">
        <v>4</v>
      </c>
      <c r="N93" s="64">
        <v>36</v>
      </c>
      <c r="O93" s="66" t="s">
        <v>49</v>
      </c>
      <c r="P93" s="20">
        <v>80</v>
      </c>
      <c r="Q93" s="20" t="s">
        <v>50</v>
      </c>
      <c r="R93" s="20">
        <v>10</v>
      </c>
      <c r="S93" s="20">
        <v>0</v>
      </c>
      <c r="T93" s="20">
        <v>1</v>
      </c>
      <c r="U93" s="20" t="s">
        <v>199</v>
      </c>
    </row>
    <row r="94" spans="1:21" x14ac:dyDescent="0.2">
      <c r="A94" s="62" t="s">
        <v>46</v>
      </c>
      <c r="B94" s="65" t="s">
        <v>47</v>
      </c>
      <c r="C94" s="65" t="s">
        <v>116</v>
      </c>
      <c r="D94" s="62" t="s">
        <v>48</v>
      </c>
      <c r="E94" s="20" t="s">
        <v>175</v>
      </c>
      <c r="F94" s="20" t="s">
        <v>115</v>
      </c>
      <c r="G94" s="20" t="s">
        <v>170</v>
      </c>
      <c r="H94" s="21">
        <v>37447</v>
      </c>
      <c r="I94" s="64">
        <v>15</v>
      </c>
      <c r="J94" s="64">
        <v>47</v>
      </c>
      <c r="K94" s="64">
        <v>51</v>
      </c>
      <c r="L94" s="64">
        <v>96</v>
      </c>
      <c r="M94" s="64">
        <v>9</v>
      </c>
      <c r="N94" s="64">
        <v>34</v>
      </c>
      <c r="O94" s="66" t="s">
        <v>49</v>
      </c>
      <c r="P94" s="20">
        <v>365</v>
      </c>
      <c r="Q94" s="20" t="s">
        <v>57</v>
      </c>
      <c r="R94" s="20">
        <v>10</v>
      </c>
      <c r="S94" s="20">
        <v>0</v>
      </c>
      <c r="T94" s="20">
        <v>1</v>
      </c>
      <c r="U94" s="20" t="s">
        <v>199</v>
      </c>
    </row>
    <row r="95" spans="1:21" x14ac:dyDescent="0.2">
      <c r="A95" s="62" t="s">
        <v>46</v>
      </c>
      <c r="B95" s="65" t="s">
        <v>47</v>
      </c>
      <c r="C95" s="65" t="s">
        <v>116</v>
      </c>
      <c r="D95" s="62" t="s">
        <v>48</v>
      </c>
      <c r="E95" s="20" t="s">
        <v>176</v>
      </c>
      <c r="F95" s="20" t="s">
        <v>245</v>
      </c>
      <c r="G95" s="20" t="s">
        <v>170</v>
      </c>
      <c r="H95" s="21">
        <v>37444</v>
      </c>
      <c r="I95" s="64">
        <v>16</v>
      </c>
      <c r="J95" s="64">
        <v>25</v>
      </c>
      <c r="K95" s="64">
        <v>8</v>
      </c>
      <c r="L95" s="64">
        <v>95</v>
      </c>
      <c r="M95" s="64">
        <v>25</v>
      </c>
      <c r="N95" s="76">
        <v>38.4</v>
      </c>
      <c r="O95" s="66" t="s">
        <v>49</v>
      </c>
      <c r="P95" s="20">
        <v>150</v>
      </c>
      <c r="Q95" s="20" t="s">
        <v>57</v>
      </c>
      <c r="R95" s="20">
        <v>25</v>
      </c>
      <c r="S95" s="20">
        <v>0</v>
      </c>
      <c r="T95" s="20">
        <v>0.75</v>
      </c>
      <c r="U95" s="20" t="s">
        <v>199</v>
      </c>
    </row>
    <row r="96" spans="1:21" x14ac:dyDescent="0.2">
      <c r="A96" s="62" t="s">
        <v>46</v>
      </c>
      <c r="B96" s="65" t="s">
        <v>47</v>
      </c>
      <c r="C96" s="65" t="s">
        <v>116</v>
      </c>
      <c r="D96" s="62" t="s">
        <v>48</v>
      </c>
      <c r="E96" s="20" t="s">
        <v>176</v>
      </c>
      <c r="F96" s="20" t="s">
        <v>113</v>
      </c>
      <c r="G96" s="20" t="s">
        <v>170</v>
      </c>
      <c r="H96" s="21">
        <v>37446</v>
      </c>
      <c r="I96" s="64">
        <v>16</v>
      </c>
      <c r="J96" s="64">
        <v>1</v>
      </c>
      <c r="K96" s="64">
        <v>10</v>
      </c>
      <c r="L96" s="64">
        <v>95</v>
      </c>
      <c r="M96" s="64">
        <v>40</v>
      </c>
      <c r="N96" s="64">
        <v>1</v>
      </c>
      <c r="O96" s="66" t="s">
        <v>49</v>
      </c>
      <c r="P96" s="20">
        <v>110</v>
      </c>
      <c r="Q96" s="20" t="s">
        <v>50</v>
      </c>
      <c r="R96" s="20">
        <v>10</v>
      </c>
      <c r="S96" s="20">
        <v>0</v>
      </c>
      <c r="T96" s="20">
        <v>0.75</v>
      </c>
      <c r="U96" s="20" t="s">
        <v>199</v>
      </c>
    </row>
    <row r="97" spans="1:21" x14ac:dyDescent="0.2">
      <c r="A97" s="62" t="s">
        <v>46</v>
      </c>
      <c r="B97" s="65" t="s">
        <v>47</v>
      </c>
      <c r="C97" s="65" t="s">
        <v>116</v>
      </c>
      <c r="D97" s="62" t="s">
        <v>48</v>
      </c>
      <c r="E97" s="20" t="s">
        <v>176</v>
      </c>
      <c r="F97" s="20" t="s">
        <v>113</v>
      </c>
      <c r="G97" s="20" t="s">
        <v>170</v>
      </c>
      <c r="H97" s="21">
        <v>37446</v>
      </c>
      <c r="I97" s="64">
        <v>16</v>
      </c>
      <c r="J97" s="64">
        <v>1</v>
      </c>
      <c r="K97" s="64">
        <v>39</v>
      </c>
      <c r="L97" s="64">
        <v>95</v>
      </c>
      <c r="M97" s="64">
        <v>39</v>
      </c>
      <c r="N97" s="64">
        <v>51</v>
      </c>
      <c r="O97" s="66" t="s">
        <v>49</v>
      </c>
      <c r="P97" s="20">
        <v>100</v>
      </c>
      <c r="Q97" s="20" t="s">
        <v>57</v>
      </c>
      <c r="R97" s="20">
        <v>20</v>
      </c>
      <c r="S97" s="20">
        <v>0</v>
      </c>
      <c r="T97" s="20">
        <v>0.75</v>
      </c>
      <c r="U97" s="20" t="s">
        <v>199</v>
      </c>
    </row>
    <row r="99" spans="1:21" x14ac:dyDescent="0.2">
      <c r="A99" s="77" t="s">
        <v>254</v>
      </c>
    </row>
    <row r="102" spans="1:21" x14ac:dyDescent="0.2">
      <c r="G102" s="78"/>
    </row>
    <row r="103" spans="1:21" x14ac:dyDescent="0.2">
      <c r="G103" s="78"/>
    </row>
    <row r="104" spans="1:21" x14ac:dyDescent="0.2">
      <c r="G104" s="78"/>
    </row>
    <row r="105" spans="1:21" x14ac:dyDescent="0.2">
      <c r="G105" s="78"/>
    </row>
    <row r="106" spans="1:21" x14ac:dyDescent="0.2">
      <c r="G106" s="78"/>
    </row>
    <row r="107" spans="1:21" x14ac:dyDescent="0.2">
      <c r="G107" s="78"/>
    </row>
    <row r="108" spans="1:21" x14ac:dyDescent="0.2">
      <c r="G108" s="78"/>
    </row>
    <row r="109" spans="1:21" x14ac:dyDescent="0.2">
      <c r="G109" s="78"/>
    </row>
    <row r="110" spans="1:21" x14ac:dyDescent="0.2">
      <c r="G110" s="78"/>
    </row>
    <row r="111" spans="1:21" x14ac:dyDescent="0.2">
      <c r="G111" s="78"/>
    </row>
    <row r="112" spans="1:21" x14ac:dyDescent="0.2">
      <c r="G112" s="78"/>
    </row>
    <row r="113" spans="7:7" x14ac:dyDescent="0.2">
      <c r="G113" s="78"/>
    </row>
    <row r="114" spans="7:7" x14ac:dyDescent="0.2">
      <c r="G114" s="78"/>
    </row>
    <row r="115" spans="7:7" x14ac:dyDescent="0.2">
      <c r="G115" s="78"/>
    </row>
    <row r="116" spans="7:7" x14ac:dyDescent="0.2">
      <c r="G116" s="78"/>
    </row>
    <row r="117" spans="7:7" x14ac:dyDescent="0.2">
      <c r="G117" s="78"/>
    </row>
    <row r="118" spans="7:7" x14ac:dyDescent="0.2">
      <c r="G118" s="78"/>
    </row>
    <row r="119" spans="7:7" x14ac:dyDescent="0.2">
      <c r="G119" s="78"/>
    </row>
    <row r="120" spans="7:7" x14ac:dyDescent="0.2">
      <c r="G120" s="78"/>
    </row>
    <row r="121" spans="7:7" x14ac:dyDescent="0.2">
      <c r="G121" s="78"/>
    </row>
    <row r="122" spans="7:7" x14ac:dyDescent="0.2">
      <c r="G122" s="78"/>
    </row>
    <row r="123" spans="7:7" x14ac:dyDescent="0.2">
      <c r="G123" s="78"/>
    </row>
    <row r="124" spans="7:7" x14ac:dyDescent="0.2">
      <c r="G124" s="78"/>
    </row>
    <row r="125" spans="7:7" x14ac:dyDescent="0.2">
      <c r="G125" s="78"/>
    </row>
    <row r="126" spans="7:7" x14ac:dyDescent="0.2">
      <c r="G126" s="78"/>
    </row>
    <row r="127" spans="7:7" x14ac:dyDescent="0.2">
      <c r="G127" s="78"/>
    </row>
    <row r="128" spans="7:7" x14ac:dyDescent="0.2">
      <c r="G128" s="78"/>
    </row>
    <row r="129" spans="7:7" x14ac:dyDescent="0.2">
      <c r="G129" s="78"/>
    </row>
    <row r="130" spans="7:7" x14ac:dyDescent="0.2">
      <c r="G130" s="78"/>
    </row>
    <row r="131" spans="7:7" x14ac:dyDescent="0.2">
      <c r="G131" s="78"/>
    </row>
    <row r="132" spans="7:7" x14ac:dyDescent="0.2">
      <c r="G132" s="78"/>
    </row>
    <row r="133" spans="7:7" x14ac:dyDescent="0.2">
      <c r="G133" s="78"/>
    </row>
    <row r="134" spans="7:7" x14ac:dyDescent="0.2">
      <c r="G134" s="78"/>
    </row>
    <row r="135" spans="7:7" x14ac:dyDescent="0.2">
      <c r="G135" s="78"/>
    </row>
    <row r="136" spans="7:7" x14ac:dyDescent="0.2">
      <c r="G136" s="78"/>
    </row>
    <row r="137" spans="7:7" x14ac:dyDescent="0.2">
      <c r="G137" s="78"/>
    </row>
    <row r="138" spans="7:7" x14ac:dyDescent="0.2">
      <c r="G138" s="78"/>
    </row>
    <row r="139" spans="7:7" x14ac:dyDescent="0.2">
      <c r="G139" s="78"/>
    </row>
    <row r="140" spans="7:7" x14ac:dyDescent="0.2">
      <c r="G140" s="78"/>
    </row>
    <row r="141" spans="7:7" x14ac:dyDescent="0.2">
      <c r="G141" s="78"/>
    </row>
    <row r="142" spans="7:7" x14ac:dyDescent="0.2">
      <c r="G142" s="78"/>
    </row>
    <row r="143" spans="7:7" x14ac:dyDescent="0.2">
      <c r="G143" s="78"/>
    </row>
    <row r="144" spans="7:7" x14ac:dyDescent="0.2">
      <c r="G144" s="78"/>
    </row>
    <row r="145" spans="7:7" x14ac:dyDescent="0.2">
      <c r="G145" s="78"/>
    </row>
    <row r="146" spans="7:7" x14ac:dyDescent="0.2">
      <c r="G146" s="78"/>
    </row>
    <row r="147" spans="7:7" x14ac:dyDescent="0.2">
      <c r="G147" s="78"/>
    </row>
    <row r="148" spans="7:7" x14ac:dyDescent="0.2">
      <c r="G148" s="78"/>
    </row>
    <row r="149" spans="7:7" x14ac:dyDescent="0.2">
      <c r="G149" s="78"/>
    </row>
    <row r="150" spans="7:7" x14ac:dyDescent="0.2">
      <c r="G150" s="78"/>
    </row>
    <row r="151" spans="7:7" x14ac:dyDescent="0.2">
      <c r="G151" s="78"/>
    </row>
    <row r="152" spans="7:7" x14ac:dyDescent="0.2">
      <c r="G152" s="78"/>
    </row>
    <row r="153" spans="7:7" x14ac:dyDescent="0.2">
      <c r="G153" s="78"/>
    </row>
    <row r="154" spans="7:7" x14ac:dyDescent="0.2">
      <c r="G154" s="78"/>
    </row>
    <row r="155" spans="7:7" x14ac:dyDescent="0.2">
      <c r="G155" s="78"/>
    </row>
    <row r="156" spans="7:7" x14ac:dyDescent="0.2">
      <c r="G156" s="78"/>
    </row>
    <row r="157" spans="7:7" x14ac:dyDescent="0.2">
      <c r="G157" s="78"/>
    </row>
    <row r="158" spans="7:7" x14ac:dyDescent="0.2">
      <c r="G158" s="78"/>
    </row>
    <row r="159" spans="7:7" x14ac:dyDescent="0.2">
      <c r="G159" s="78"/>
    </row>
    <row r="160" spans="7:7" x14ac:dyDescent="0.2">
      <c r="G160" s="78"/>
    </row>
    <row r="161" spans="7:7" x14ac:dyDescent="0.2">
      <c r="G161" s="78"/>
    </row>
    <row r="162" spans="7:7" x14ac:dyDescent="0.2">
      <c r="G162" s="78"/>
    </row>
    <row r="163" spans="7:7" x14ac:dyDescent="0.2">
      <c r="G163" s="78"/>
    </row>
    <row r="164" spans="7:7" x14ac:dyDescent="0.2">
      <c r="G164" s="78"/>
    </row>
    <row r="165" spans="7:7" x14ac:dyDescent="0.2">
      <c r="G165" s="78"/>
    </row>
    <row r="166" spans="7:7" x14ac:dyDescent="0.2">
      <c r="G166" s="78"/>
    </row>
    <row r="167" spans="7:7" x14ac:dyDescent="0.2">
      <c r="G167" s="78"/>
    </row>
    <row r="168" spans="7:7" x14ac:dyDescent="0.2">
      <c r="G168" s="78"/>
    </row>
    <row r="169" spans="7:7" x14ac:dyDescent="0.2">
      <c r="G169" s="78"/>
    </row>
    <row r="170" spans="7:7" x14ac:dyDescent="0.2">
      <c r="G170" s="78"/>
    </row>
    <row r="171" spans="7:7" x14ac:dyDescent="0.2">
      <c r="G171" s="78"/>
    </row>
    <row r="172" spans="7:7" x14ac:dyDescent="0.2">
      <c r="G172" s="78"/>
    </row>
    <row r="173" spans="7:7" x14ac:dyDescent="0.2">
      <c r="G173" s="78"/>
    </row>
    <row r="174" spans="7:7" x14ac:dyDescent="0.2">
      <c r="G174" s="78"/>
    </row>
    <row r="175" spans="7:7" x14ac:dyDescent="0.2">
      <c r="G175" s="78"/>
    </row>
    <row r="176" spans="7:7" x14ac:dyDescent="0.2">
      <c r="G176" s="78"/>
    </row>
    <row r="177" spans="7:7" x14ac:dyDescent="0.2">
      <c r="G177" s="78"/>
    </row>
    <row r="178" spans="7:7" x14ac:dyDescent="0.2">
      <c r="G178" s="78"/>
    </row>
    <row r="179" spans="7:7" x14ac:dyDescent="0.2">
      <c r="G179" s="78"/>
    </row>
    <row r="180" spans="7:7" x14ac:dyDescent="0.2">
      <c r="G180" s="78"/>
    </row>
    <row r="181" spans="7:7" x14ac:dyDescent="0.2">
      <c r="G181" s="78"/>
    </row>
    <row r="182" spans="7:7" x14ac:dyDescent="0.2">
      <c r="G182" s="78"/>
    </row>
    <row r="183" spans="7:7" x14ac:dyDescent="0.2">
      <c r="G183" s="78"/>
    </row>
    <row r="184" spans="7:7" x14ac:dyDescent="0.2">
      <c r="G184" s="78"/>
    </row>
    <row r="185" spans="7:7" x14ac:dyDescent="0.2">
      <c r="G185" s="78"/>
    </row>
    <row r="186" spans="7:7" x14ac:dyDescent="0.2">
      <c r="G186" s="78"/>
    </row>
    <row r="187" spans="7:7" x14ac:dyDescent="0.2">
      <c r="G187" s="78"/>
    </row>
    <row r="188" spans="7:7" x14ac:dyDescent="0.2">
      <c r="G188" s="78"/>
    </row>
    <row r="189" spans="7:7" x14ac:dyDescent="0.2">
      <c r="G189" s="78"/>
    </row>
    <row r="190" spans="7:7" x14ac:dyDescent="0.2">
      <c r="G190" s="78"/>
    </row>
    <row r="191" spans="7:7" x14ac:dyDescent="0.2">
      <c r="G191" s="78"/>
    </row>
    <row r="192" spans="7:7" x14ac:dyDescent="0.2">
      <c r="G192" s="78"/>
    </row>
    <row r="193" spans="7:7" x14ac:dyDescent="0.2">
      <c r="G193" s="78"/>
    </row>
    <row r="194" spans="7:7" x14ac:dyDescent="0.2">
      <c r="G194" s="78"/>
    </row>
    <row r="195" spans="7:7" x14ac:dyDescent="0.2">
      <c r="G195" s="78"/>
    </row>
    <row r="196" spans="7:7" x14ac:dyDescent="0.2">
      <c r="G196" s="78"/>
    </row>
    <row r="197" spans="7:7" x14ac:dyDescent="0.2">
      <c r="G197" s="78"/>
    </row>
    <row r="198" spans="7:7" x14ac:dyDescent="0.2">
      <c r="G198" s="78"/>
    </row>
    <row r="199" spans="7:7" x14ac:dyDescent="0.2">
      <c r="G199" s="78"/>
    </row>
    <row r="200" spans="7:7" x14ac:dyDescent="0.2">
      <c r="G200" s="78"/>
    </row>
    <row r="201" spans="7:7" x14ac:dyDescent="0.2">
      <c r="G201" s="78"/>
    </row>
    <row r="202" spans="7:7" x14ac:dyDescent="0.2">
      <c r="G202" s="78"/>
    </row>
    <row r="203" spans="7:7" x14ac:dyDescent="0.2">
      <c r="G203" s="78"/>
    </row>
    <row r="204" spans="7:7" x14ac:dyDescent="0.2">
      <c r="G204" s="78"/>
    </row>
    <row r="205" spans="7:7" x14ac:dyDescent="0.2">
      <c r="G205" s="78"/>
    </row>
    <row r="206" spans="7:7" x14ac:dyDescent="0.2">
      <c r="G206" s="78"/>
    </row>
    <row r="207" spans="7:7" x14ac:dyDescent="0.2">
      <c r="G207" s="78"/>
    </row>
    <row r="208" spans="7:7" x14ac:dyDescent="0.2">
      <c r="G208" s="78"/>
    </row>
    <row r="209" spans="7:7" x14ac:dyDescent="0.2">
      <c r="G209" s="78"/>
    </row>
    <row r="210" spans="7:7" x14ac:dyDescent="0.2">
      <c r="G210" s="78"/>
    </row>
    <row r="211" spans="7:7" x14ac:dyDescent="0.2">
      <c r="G211" s="78"/>
    </row>
    <row r="212" spans="7:7" x14ac:dyDescent="0.2">
      <c r="G212" s="78"/>
    </row>
    <row r="213" spans="7:7" x14ac:dyDescent="0.2">
      <c r="G213" s="78"/>
    </row>
    <row r="214" spans="7:7" x14ac:dyDescent="0.2">
      <c r="G214" s="78"/>
    </row>
    <row r="215" spans="7:7" x14ac:dyDescent="0.2">
      <c r="G215" s="78"/>
    </row>
    <row r="216" spans="7:7" x14ac:dyDescent="0.2">
      <c r="G216" s="78"/>
    </row>
    <row r="217" spans="7:7" x14ac:dyDescent="0.2">
      <c r="G217" s="78"/>
    </row>
    <row r="218" spans="7:7" x14ac:dyDescent="0.2">
      <c r="G218" s="78"/>
    </row>
    <row r="219" spans="7:7" x14ac:dyDescent="0.2">
      <c r="G219" s="78"/>
    </row>
    <row r="220" spans="7:7" x14ac:dyDescent="0.2">
      <c r="G220" s="78"/>
    </row>
    <row r="221" spans="7:7" x14ac:dyDescent="0.2">
      <c r="G221" s="78"/>
    </row>
    <row r="222" spans="7:7" x14ac:dyDescent="0.2">
      <c r="G222" s="78"/>
    </row>
    <row r="223" spans="7:7" x14ac:dyDescent="0.2">
      <c r="G223" s="78"/>
    </row>
    <row r="224" spans="7:7" x14ac:dyDescent="0.2">
      <c r="G224" s="78"/>
    </row>
    <row r="225" spans="7:7" x14ac:dyDescent="0.2">
      <c r="G225" s="78"/>
    </row>
    <row r="226" spans="7:7" x14ac:dyDescent="0.2">
      <c r="G226" s="78"/>
    </row>
    <row r="227" spans="7:7" x14ac:dyDescent="0.2">
      <c r="G227" s="78"/>
    </row>
    <row r="228" spans="7:7" x14ac:dyDescent="0.2">
      <c r="G228" s="78"/>
    </row>
    <row r="229" spans="7:7" x14ac:dyDescent="0.2">
      <c r="G229" s="78"/>
    </row>
    <row r="230" spans="7:7" x14ac:dyDescent="0.2">
      <c r="G230" s="78"/>
    </row>
    <row r="231" spans="7:7" x14ac:dyDescent="0.2">
      <c r="G231" s="78"/>
    </row>
    <row r="232" spans="7:7" x14ac:dyDescent="0.2">
      <c r="G232" s="78"/>
    </row>
    <row r="233" spans="7:7" x14ac:dyDescent="0.2">
      <c r="G233" s="78"/>
    </row>
    <row r="234" spans="7:7" x14ac:dyDescent="0.2">
      <c r="G234" s="78"/>
    </row>
    <row r="235" spans="7:7" x14ac:dyDescent="0.2">
      <c r="G235" s="78"/>
    </row>
    <row r="236" spans="7:7" x14ac:dyDescent="0.2">
      <c r="G236" s="78"/>
    </row>
    <row r="237" spans="7:7" x14ac:dyDescent="0.2">
      <c r="G237" s="78"/>
    </row>
    <row r="238" spans="7:7" x14ac:dyDescent="0.2">
      <c r="G238" s="78"/>
    </row>
    <row r="239" spans="7:7" x14ac:dyDescent="0.2">
      <c r="G239" s="78"/>
    </row>
    <row r="240" spans="7:7" x14ac:dyDescent="0.2">
      <c r="G240" s="78"/>
    </row>
    <row r="241" spans="7:7" x14ac:dyDescent="0.2">
      <c r="G241" s="78"/>
    </row>
    <row r="242" spans="7:7" x14ac:dyDescent="0.2">
      <c r="G242" s="78"/>
    </row>
    <row r="243" spans="7:7" x14ac:dyDescent="0.2">
      <c r="G243" s="78"/>
    </row>
    <row r="244" spans="7:7" x14ac:dyDescent="0.2">
      <c r="G244" s="78"/>
    </row>
    <row r="245" spans="7:7" x14ac:dyDescent="0.2">
      <c r="G245" s="78"/>
    </row>
    <row r="246" spans="7:7" x14ac:dyDescent="0.2">
      <c r="G246" s="78"/>
    </row>
    <row r="247" spans="7:7" x14ac:dyDescent="0.2">
      <c r="G247" s="78"/>
    </row>
    <row r="248" spans="7:7" x14ac:dyDescent="0.2">
      <c r="G248" s="78"/>
    </row>
    <row r="249" spans="7:7" x14ac:dyDescent="0.2">
      <c r="G249" s="78"/>
    </row>
    <row r="250" spans="7:7" x14ac:dyDescent="0.2">
      <c r="G250" s="78"/>
    </row>
    <row r="251" spans="7:7" x14ac:dyDescent="0.2">
      <c r="G251" s="78"/>
    </row>
    <row r="252" spans="7:7" x14ac:dyDescent="0.2">
      <c r="G252" s="78"/>
    </row>
    <row r="253" spans="7:7" x14ac:dyDescent="0.2">
      <c r="G253" s="78"/>
    </row>
    <row r="254" spans="7:7" x14ac:dyDescent="0.2">
      <c r="G254" s="78"/>
    </row>
    <row r="255" spans="7:7" x14ac:dyDescent="0.2">
      <c r="G255" s="78"/>
    </row>
    <row r="256" spans="7:7" x14ac:dyDescent="0.2">
      <c r="G256" s="78"/>
    </row>
    <row r="257" spans="7:7" x14ac:dyDescent="0.2">
      <c r="G257" s="78"/>
    </row>
    <row r="258" spans="7:7" x14ac:dyDescent="0.2">
      <c r="G258" s="78"/>
    </row>
    <row r="259" spans="7:7" x14ac:dyDescent="0.2">
      <c r="G259" s="78"/>
    </row>
    <row r="260" spans="7:7" x14ac:dyDescent="0.2">
      <c r="G260" s="78"/>
    </row>
    <row r="261" spans="7:7" x14ac:dyDescent="0.2">
      <c r="G261" s="78"/>
    </row>
    <row r="262" spans="7:7" x14ac:dyDescent="0.2">
      <c r="G262" s="78"/>
    </row>
    <row r="263" spans="7:7" x14ac:dyDescent="0.2">
      <c r="G263" s="78"/>
    </row>
    <row r="264" spans="7:7" x14ac:dyDescent="0.2">
      <c r="G264" s="78"/>
    </row>
    <row r="265" spans="7:7" x14ac:dyDescent="0.2">
      <c r="G265" s="78"/>
    </row>
    <row r="266" spans="7:7" x14ac:dyDescent="0.2">
      <c r="G266" s="78"/>
    </row>
    <row r="267" spans="7:7" x14ac:dyDescent="0.2">
      <c r="G267" s="78"/>
    </row>
    <row r="268" spans="7:7" x14ac:dyDescent="0.2">
      <c r="G268" s="78"/>
    </row>
    <row r="269" spans="7:7" x14ac:dyDescent="0.2">
      <c r="G269" s="78"/>
    </row>
    <row r="270" spans="7:7" x14ac:dyDescent="0.2">
      <c r="G270" s="78"/>
    </row>
    <row r="271" spans="7:7" x14ac:dyDescent="0.2">
      <c r="G271" s="78"/>
    </row>
    <row r="272" spans="7:7" x14ac:dyDescent="0.2">
      <c r="G272" s="78"/>
    </row>
    <row r="273" spans="7:21" x14ac:dyDescent="0.2">
      <c r="G273" s="78"/>
    </row>
    <row r="274" spans="7:21" x14ac:dyDescent="0.2">
      <c r="G274" s="78"/>
    </row>
    <row r="275" spans="7:21" x14ac:dyDescent="0.2">
      <c r="G275" s="78"/>
    </row>
    <row r="276" spans="7:21" x14ac:dyDescent="0.2">
      <c r="G276" s="78"/>
    </row>
    <row r="277" spans="7:21" x14ac:dyDescent="0.2">
      <c r="G277" s="78"/>
    </row>
    <row r="278" spans="7:21" x14ac:dyDescent="0.2">
      <c r="G278" s="78"/>
    </row>
    <row r="279" spans="7:21" x14ac:dyDescent="0.2">
      <c r="G279" s="78"/>
    </row>
    <row r="280" spans="7:21" x14ac:dyDescent="0.2">
      <c r="G280" s="78"/>
    </row>
    <row r="281" spans="7:21" x14ac:dyDescent="0.2">
      <c r="G281" s="78"/>
    </row>
    <row r="282" spans="7:21" x14ac:dyDescent="0.2">
      <c r="G282" s="78"/>
    </row>
    <row r="283" spans="7:21" x14ac:dyDescent="0.2">
      <c r="G283" s="78"/>
    </row>
    <row r="284" spans="7:21" x14ac:dyDescent="0.2">
      <c r="G284" s="78"/>
      <c r="U284" s="20"/>
    </row>
    <row r="285" spans="7:21" x14ac:dyDescent="0.2">
      <c r="G285" s="78"/>
      <c r="U285" s="20"/>
    </row>
    <row r="286" spans="7:21" x14ac:dyDescent="0.2">
      <c r="G286" s="78"/>
      <c r="U286" s="20"/>
    </row>
    <row r="287" spans="7:21" x14ac:dyDescent="0.2">
      <c r="G287" s="78"/>
      <c r="U287" s="20"/>
    </row>
    <row r="288" spans="7:21" x14ac:dyDescent="0.2">
      <c r="G288" s="78"/>
      <c r="U288" s="20"/>
    </row>
    <row r="289" spans="7:21" x14ac:dyDescent="0.2">
      <c r="G289" s="78"/>
      <c r="U289" s="20"/>
    </row>
    <row r="290" spans="7:21" x14ac:dyDescent="0.2">
      <c r="G290" s="78"/>
      <c r="U290" s="20"/>
    </row>
    <row r="291" spans="7:21" x14ac:dyDescent="0.2">
      <c r="G291" s="78"/>
      <c r="U291" s="20"/>
    </row>
    <row r="292" spans="7:21" x14ac:dyDescent="0.2">
      <c r="G292" s="78"/>
      <c r="U292" s="20"/>
    </row>
    <row r="293" spans="7:21" x14ac:dyDescent="0.2">
      <c r="U293" s="20"/>
    </row>
    <row r="294" spans="7:21" x14ac:dyDescent="0.2">
      <c r="U294" s="20"/>
    </row>
    <row r="295" spans="7:21" x14ac:dyDescent="0.2">
      <c r="U295" s="20"/>
    </row>
    <row r="296" spans="7:21" x14ac:dyDescent="0.2">
      <c r="U296" s="20"/>
    </row>
    <row r="297" spans="7:21" x14ac:dyDescent="0.2">
      <c r="U297" s="20"/>
    </row>
    <row r="298" spans="7:21" x14ac:dyDescent="0.2">
      <c r="U298" s="20"/>
    </row>
    <row r="299" spans="7:21" x14ac:dyDescent="0.2">
      <c r="U299" s="20"/>
    </row>
    <row r="300" spans="7:21" x14ac:dyDescent="0.2">
      <c r="U300" s="20"/>
    </row>
    <row r="301" spans="7:21" x14ac:dyDescent="0.2">
      <c r="U301" s="20"/>
    </row>
    <row r="302" spans="7:21" x14ac:dyDescent="0.2">
      <c r="U302" s="20"/>
    </row>
    <row r="303" spans="7:21" x14ac:dyDescent="0.2">
      <c r="U303" s="20"/>
    </row>
    <row r="304" spans="7:21" x14ac:dyDescent="0.2">
      <c r="U304" s="20"/>
    </row>
    <row r="305" spans="21:21" x14ac:dyDescent="0.2">
      <c r="U305" s="20"/>
    </row>
    <row r="306" spans="21:21" x14ac:dyDescent="0.2">
      <c r="U306" s="20"/>
    </row>
    <row r="307" spans="21:21" x14ac:dyDescent="0.2">
      <c r="U307" s="20"/>
    </row>
    <row r="308" spans="21:21" x14ac:dyDescent="0.2">
      <c r="U308" s="20"/>
    </row>
    <row r="309" spans="21:21" x14ac:dyDescent="0.2">
      <c r="U309" s="20"/>
    </row>
    <row r="310" spans="21:21" x14ac:dyDescent="0.2">
      <c r="U310" s="20"/>
    </row>
    <row r="311" spans="21:21" x14ac:dyDescent="0.2">
      <c r="U311" s="20"/>
    </row>
    <row r="312" spans="21:21" x14ac:dyDescent="0.2">
      <c r="U312" s="20"/>
    </row>
    <row r="313" spans="21:21" x14ac:dyDescent="0.2">
      <c r="U313" s="20"/>
    </row>
    <row r="314" spans="21:21" x14ac:dyDescent="0.2">
      <c r="U314" s="20"/>
    </row>
    <row r="315" spans="21:21" x14ac:dyDescent="0.2">
      <c r="U315" s="20"/>
    </row>
    <row r="316" spans="21:21" x14ac:dyDescent="0.2">
      <c r="U316" s="20"/>
    </row>
    <row r="317" spans="21:21" x14ac:dyDescent="0.2">
      <c r="U317" s="20"/>
    </row>
    <row r="318" spans="21:21" x14ac:dyDescent="0.2">
      <c r="U318" s="20"/>
    </row>
    <row r="319" spans="21:21" x14ac:dyDescent="0.2">
      <c r="U319" s="20"/>
    </row>
    <row r="320" spans="21:21" x14ac:dyDescent="0.2">
      <c r="U320" s="20"/>
    </row>
    <row r="321" spans="21:21" x14ac:dyDescent="0.2">
      <c r="U321" s="20"/>
    </row>
    <row r="322" spans="21:21" x14ac:dyDescent="0.2">
      <c r="U322" s="20"/>
    </row>
    <row r="323" spans="21:21" x14ac:dyDescent="0.2">
      <c r="U323" s="20"/>
    </row>
    <row r="324" spans="21:21" x14ac:dyDescent="0.2">
      <c r="U324" s="20"/>
    </row>
    <row r="325" spans="21:21" x14ac:dyDescent="0.2">
      <c r="U325" s="20"/>
    </row>
    <row r="326" spans="21:21" x14ac:dyDescent="0.2">
      <c r="U326" s="20"/>
    </row>
    <row r="327" spans="21:21" x14ac:dyDescent="0.2">
      <c r="U327" s="20"/>
    </row>
    <row r="328" spans="21:21" x14ac:dyDescent="0.2">
      <c r="U328" s="20"/>
    </row>
    <row r="329" spans="21:21" x14ac:dyDescent="0.2">
      <c r="U329" s="20"/>
    </row>
    <row r="330" spans="21:21" x14ac:dyDescent="0.2">
      <c r="U330" s="20"/>
    </row>
    <row r="331" spans="21:21" x14ac:dyDescent="0.2">
      <c r="U331" s="20"/>
    </row>
    <row r="332" spans="21:21" x14ac:dyDescent="0.2">
      <c r="U332" s="20"/>
    </row>
    <row r="333" spans="21:21" x14ac:dyDescent="0.2">
      <c r="U333" s="20"/>
    </row>
    <row r="334" spans="21:21" x14ac:dyDescent="0.2">
      <c r="U334" s="20"/>
    </row>
    <row r="335" spans="21:21" x14ac:dyDescent="0.2">
      <c r="U335" s="20"/>
    </row>
    <row r="336" spans="21:21" x14ac:dyDescent="0.2">
      <c r="U336" s="20"/>
    </row>
    <row r="337" spans="21:21" x14ac:dyDescent="0.2">
      <c r="U337" s="20"/>
    </row>
    <row r="338" spans="21:21" x14ac:dyDescent="0.2">
      <c r="U338" s="20"/>
    </row>
    <row r="339" spans="21:21" x14ac:dyDescent="0.2">
      <c r="U339" s="20"/>
    </row>
    <row r="340" spans="21:21" x14ac:dyDescent="0.2">
      <c r="U340" s="20"/>
    </row>
    <row r="341" spans="21:21" x14ac:dyDescent="0.2">
      <c r="U341" s="20"/>
    </row>
    <row r="342" spans="21:21" x14ac:dyDescent="0.2">
      <c r="U342" s="20"/>
    </row>
    <row r="343" spans="21:21" x14ac:dyDescent="0.2">
      <c r="U343" s="20"/>
    </row>
    <row r="344" spans="21:21" x14ac:dyDescent="0.2">
      <c r="U344" s="20"/>
    </row>
    <row r="345" spans="21:21" x14ac:dyDescent="0.2">
      <c r="U345" s="20"/>
    </row>
    <row r="346" spans="21:21" x14ac:dyDescent="0.2">
      <c r="U346" s="20"/>
    </row>
    <row r="347" spans="21:21" x14ac:dyDescent="0.2">
      <c r="U347" s="20"/>
    </row>
    <row r="348" spans="21:21" x14ac:dyDescent="0.2">
      <c r="U348" s="20"/>
    </row>
    <row r="349" spans="21:21" x14ac:dyDescent="0.2">
      <c r="U349" s="20"/>
    </row>
    <row r="350" spans="21:21" x14ac:dyDescent="0.2">
      <c r="U350" s="20"/>
    </row>
    <row r="351" spans="21:21" x14ac:dyDescent="0.2">
      <c r="U351" s="20"/>
    </row>
    <row r="352" spans="21:21" x14ac:dyDescent="0.2">
      <c r="U352" s="20"/>
    </row>
    <row r="353" spans="21:21" x14ac:dyDescent="0.2">
      <c r="U353" s="20"/>
    </row>
    <row r="354" spans="21:21" x14ac:dyDescent="0.2">
      <c r="U354" s="20"/>
    </row>
    <row r="355" spans="21:21" x14ac:dyDescent="0.2">
      <c r="U355" s="20"/>
    </row>
    <row r="356" spans="21:21" x14ac:dyDescent="0.2">
      <c r="U356" s="20"/>
    </row>
    <row r="357" spans="21:21" x14ac:dyDescent="0.2">
      <c r="U357" s="20"/>
    </row>
    <row r="358" spans="21:21" x14ac:dyDescent="0.2">
      <c r="U358" s="20"/>
    </row>
    <row r="359" spans="21:21" x14ac:dyDescent="0.2">
      <c r="U359" s="20"/>
    </row>
    <row r="360" spans="21:21" x14ac:dyDescent="0.2">
      <c r="U360" s="20"/>
    </row>
    <row r="361" spans="21:21" x14ac:dyDescent="0.2">
      <c r="U361" s="20"/>
    </row>
    <row r="362" spans="21:21" x14ac:dyDescent="0.2">
      <c r="U362" s="20"/>
    </row>
    <row r="363" spans="21:21" x14ac:dyDescent="0.2">
      <c r="U363" s="20"/>
    </row>
    <row r="364" spans="21:21" x14ac:dyDescent="0.2">
      <c r="U364" s="20"/>
    </row>
    <row r="365" spans="21:21" x14ac:dyDescent="0.2">
      <c r="U365" s="20"/>
    </row>
    <row r="366" spans="21:21" x14ac:dyDescent="0.2">
      <c r="U366" s="20"/>
    </row>
    <row r="367" spans="21:21" x14ac:dyDescent="0.2">
      <c r="U367" s="20"/>
    </row>
    <row r="368" spans="21:21" x14ac:dyDescent="0.2">
      <c r="U368" s="20"/>
    </row>
    <row r="369" spans="21:21" x14ac:dyDescent="0.2">
      <c r="U369" s="20"/>
    </row>
    <row r="370" spans="21:21" x14ac:dyDescent="0.2">
      <c r="U370" s="20"/>
    </row>
    <row r="371" spans="21:21" x14ac:dyDescent="0.2">
      <c r="U371" s="20"/>
    </row>
    <row r="372" spans="21:21" x14ac:dyDescent="0.2">
      <c r="U372" s="20"/>
    </row>
    <row r="373" spans="21:21" x14ac:dyDescent="0.2">
      <c r="U373" s="20"/>
    </row>
    <row r="374" spans="21:21" x14ac:dyDescent="0.2">
      <c r="U374" s="20"/>
    </row>
    <row r="375" spans="21:21" x14ac:dyDescent="0.2">
      <c r="U375" s="20"/>
    </row>
    <row r="376" spans="21:21" x14ac:dyDescent="0.2">
      <c r="U376" s="20"/>
    </row>
    <row r="377" spans="21:21" x14ac:dyDescent="0.2">
      <c r="U377" s="20"/>
    </row>
    <row r="378" spans="21:21" x14ac:dyDescent="0.2">
      <c r="U378" s="20"/>
    </row>
    <row r="379" spans="21:21" x14ac:dyDescent="0.2">
      <c r="U379" s="20"/>
    </row>
    <row r="380" spans="21:21" x14ac:dyDescent="0.2">
      <c r="U380" s="20"/>
    </row>
    <row r="381" spans="21:21" x14ac:dyDescent="0.2">
      <c r="U381" s="20"/>
    </row>
    <row r="382" spans="21:21" x14ac:dyDescent="0.2">
      <c r="U382" s="20"/>
    </row>
    <row r="383" spans="21:21" x14ac:dyDescent="0.2">
      <c r="U383" s="20"/>
    </row>
    <row r="384" spans="21:21" x14ac:dyDescent="0.2">
      <c r="U384" s="20"/>
    </row>
    <row r="385" spans="21:21" x14ac:dyDescent="0.2">
      <c r="U385" s="20"/>
    </row>
    <row r="386" spans="21:21" x14ac:dyDescent="0.2">
      <c r="U386" s="20"/>
    </row>
    <row r="387" spans="21:21" x14ac:dyDescent="0.2">
      <c r="U387" s="20"/>
    </row>
    <row r="388" spans="21:21" x14ac:dyDescent="0.2">
      <c r="U388" s="20"/>
    </row>
    <row r="389" spans="21:21" x14ac:dyDescent="0.2">
      <c r="U389" s="20"/>
    </row>
    <row r="390" spans="21:21" x14ac:dyDescent="0.2">
      <c r="U390" s="20"/>
    </row>
    <row r="391" spans="21:21" x14ac:dyDescent="0.2">
      <c r="U391" s="20"/>
    </row>
    <row r="392" spans="21:21" x14ac:dyDescent="0.2">
      <c r="U392" s="20"/>
    </row>
    <row r="393" spans="21:21" x14ac:dyDescent="0.2">
      <c r="U393" s="20"/>
    </row>
    <row r="394" spans="21:21" x14ac:dyDescent="0.2">
      <c r="U394" s="20"/>
    </row>
    <row r="395" spans="21:21" x14ac:dyDescent="0.2">
      <c r="U395" s="20"/>
    </row>
    <row r="396" spans="21:21" x14ac:dyDescent="0.2">
      <c r="U396" s="20"/>
    </row>
    <row r="397" spans="21:21" x14ac:dyDescent="0.2">
      <c r="U397" s="20"/>
    </row>
    <row r="398" spans="21:21" x14ac:dyDescent="0.2">
      <c r="U398" s="20"/>
    </row>
    <row r="399" spans="21:21" x14ac:dyDescent="0.2">
      <c r="U399" s="20"/>
    </row>
    <row r="400" spans="21:21" x14ac:dyDescent="0.2">
      <c r="U400" s="20"/>
    </row>
    <row r="401" spans="21:21" x14ac:dyDescent="0.2">
      <c r="U401" s="20"/>
    </row>
    <row r="402" spans="21:21" x14ac:dyDescent="0.2">
      <c r="U402" s="20"/>
    </row>
    <row r="403" spans="21:21" x14ac:dyDescent="0.2">
      <c r="U403" s="20"/>
    </row>
    <row r="404" spans="21:21" x14ac:dyDescent="0.2">
      <c r="U404" s="20"/>
    </row>
    <row r="405" spans="21:21" x14ac:dyDescent="0.2">
      <c r="U405" s="20"/>
    </row>
    <row r="406" spans="21:21" x14ac:dyDescent="0.2">
      <c r="U406" s="20"/>
    </row>
    <row r="407" spans="21:21" x14ac:dyDescent="0.2">
      <c r="U407" s="20"/>
    </row>
    <row r="408" spans="21:21" x14ac:dyDescent="0.2">
      <c r="U408" s="20"/>
    </row>
    <row r="409" spans="21:21" x14ac:dyDescent="0.2">
      <c r="U409" s="20"/>
    </row>
    <row r="410" spans="21:21" x14ac:dyDescent="0.2">
      <c r="U410" s="20"/>
    </row>
    <row r="411" spans="21:21" x14ac:dyDescent="0.2">
      <c r="U411" s="20"/>
    </row>
    <row r="412" spans="21:21" x14ac:dyDescent="0.2">
      <c r="U412" s="20"/>
    </row>
    <row r="413" spans="21:21" x14ac:dyDescent="0.2">
      <c r="U413" s="20"/>
    </row>
    <row r="414" spans="21:21" x14ac:dyDescent="0.2">
      <c r="U414" s="20"/>
    </row>
    <row r="415" spans="21:21" x14ac:dyDescent="0.2">
      <c r="U415" s="20"/>
    </row>
    <row r="416" spans="21:21" x14ac:dyDescent="0.2">
      <c r="U416" s="20"/>
    </row>
    <row r="417" spans="21:21" x14ac:dyDescent="0.2">
      <c r="U417" s="20"/>
    </row>
    <row r="418" spans="21:21" x14ac:dyDescent="0.2">
      <c r="U418" s="20"/>
    </row>
    <row r="419" spans="21:21" x14ac:dyDescent="0.2">
      <c r="U419" s="20"/>
    </row>
    <row r="420" spans="21:21" x14ac:dyDescent="0.2">
      <c r="U420" s="20"/>
    </row>
    <row r="421" spans="21:21" x14ac:dyDescent="0.2">
      <c r="U421" s="20"/>
    </row>
    <row r="422" spans="21:21" x14ac:dyDescent="0.2">
      <c r="U422" s="20"/>
    </row>
    <row r="423" spans="21:21" x14ac:dyDescent="0.2">
      <c r="U423" s="20"/>
    </row>
    <row r="424" spans="21:21" x14ac:dyDescent="0.2">
      <c r="U424" s="20"/>
    </row>
    <row r="425" spans="21:21" x14ac:dyDescent="0.2">
      <c r="U425" s="20"/>
    </row>
    <row r="426" spans="21:21" x14ac:dyDescent="0.2">
      <c r="U426" s="20"/>
    </row>
    <row r="427" spans="21:21" x14ac:dyDescent="0.2">
      <c r="U427" s="20"/>
    </row>
    <row r="428" spans="21:21" x14ac:dyDescent="0.2">
      <c r="U428" s="20"/>
    </row>
    <row r="429" spans="21:21" x14ac:dyDescent="0.2">
      <c r="U429" s="20"/>
    </row>
    <row r="430" spans="21:21" x14ac:dyDescent="0.2">
      <c r="U430" s="20"/>
    </row>
    <row r="431" spans="21:21" x14ac:dyDescent="0.2">
      <c r="U431" s="20"/>
    </row>
    <row r="432" spans="21:21" x14ac:dyDescent="0.2">
      <c r="U432" s="20"/>
    </row>
    <row r="433" spans="21:21" x14ac:dyDescent="0.2">
      <c r="U433" s="20"/>
    </row>
    <row r="434" spans="21:21" x14ac:dyDescent="0.2">
      <c r="U434" s="20"/>
    </row>
    <row r="435" spans="21:21" x14ac:dyDescent="0.2">
      <c r="U435" s="20"/>
    </row>
    <row r="436" spans="21:21" x14ac:dyDescent="0.2">
      <c r="U436" s="20"/>
    </row>
    <row r="437" spans="21:21" x14ac:dyDescent="0.2">
      <c r="U437" s="20"/>
    </row>
    <row r="438" spans="21:21" x14ac:dyDescent="0.2">
      <c r="U438" s="20"/>
    </row>
    <row r="439" spans="21:21" x14ac:dyDescent="0.2">
      <c r="U439" s="20"/>
    </row>
    <row r="440" spans="21:21" x14ac:dyDescent="0.2">
      <c r="U440" s="20"/>
    </row>
    <row r="441" spans="21:21" x14ac:dyDescent="0.2">
      <c r="U441" s="20"/>
    </row>
    <row r="442" spans="21:21" x14ac:dyDescent="0.2">
      <c r="U442" s="20"/>
    </row>
    <row r="443" spans="21:21" x14ac:dyDescent="0.2">
      <c r="U443" s="20"/>
    </row>
    <row r="444" spans="21:21" x14ac:dyDescent="0.2">
      <c r="U444" s="20"/>
    </row>
    <row r="445" spans="21:21" x14ac:dyDescent="0.2">
      <c r="U445" s="20"/>
    </row>
    <row r="446" spans="21:21" x14ac:dyDescent="0.2">
      <c r="U446" s="20"/>
    </row>
    <row r="447" spans="21:21" x14ac:dyDescent="0.2">
      <c r="U447" s="20"/>
    </row>
    <row r="448" spans="21:21" x14ac:dyDescent="0.2">
      <c r="U448" s="20"/>
    </row>
    <row r="449" spans="21:21" x14ac:dyDescent="0.2">
      <c r="U449" s="20"/>
    </row>
    <row r="450" spans="21:21" x14ac:dyDescent="0.2">
      <c r="U450" s="20"/>
    </row>
    <row r="451" spans="21:21" x14ac:dyDescent="0.2">
      <c r="U451" s="20"/>
    </row>
    <row r="452" spans="21:21" x14ac:dyDescent="0.2">
      <c r="U452" s="20"/>
    </row>
    <row r="453" spans="21:21" x14ac:dyDescent="0.2">
      <c r="U453" s="20"/>
    </row>
    <row r="454" spans="21:21" x14ac:dyDescent="0.2">
      <c r="U454" s="20"/>
    </row>
    <row r="455" spans="21:21" x14ac:dyDescent="0.2">
      <c r="U455" s="20"/>
    </row>
    <row r="456" spans="21:21" x14ac:dyDescent="0.2">
      <c r="U456" s="20"/>
    </row>
    <row r="457" spans="21:21" x14ac:dyDescent="0.2">
      <c r="U457" s="20"/>
    </row>
    <row r="458" spans="21:21" x14ac:dyDescent="0.2">
      <c r="U458" s="20"/>
    </row>
    <row r="459" spans="21:21" x14ac:dyDescent="0.2">
      <c r="U459" s="20"/>
    </row>
    <row r="460" spans="21:21" x14ac:dyDescent="0.2">
      <c r="U460" s="20"/>
    </row>
    <row r="461" spans="21:21" x14ac:dyDescent="0.2">
      <c r="U461" s="20"/>
    </row>
    <row r="462" spans="21:21" x14ac:dyDescent="0.2">
      <c r="U462" s="20"/>
    </row>
    <row r="463" spans="21:21" x14ac:dyDescent="0.2">
      <c r="U463" s="20"/>
    </row>
    <row r="464" spans="21:21" x14ac:dyDescent="0.2">
      <c r="U464" s="20"/>
    </row>
    <row r="465" spans="21:21" x14ac:dyDescent="0.2">
      <c r="U465" s="20"/>
    </row>
    <row r="466" spans="21:21" x14ac:dyDescent="0.2">
      <c r="U466" s="20"/>
    </row>
    <row r="467" spans="21:21" x14ac:dyDescent="0.2">
      <c r="U467" s="20"/>
    </row>
    <row r="468" spans="21:21" x14ac:dyDescent="0.2">
      <c r="U468" s="20"/>
    </row>
    <row r="469" spans="21:21" x14ac:dyDescent="0.2">
      <c r="U469" s="20"/>
    </row>
    <row r="470" spans="21:21" x14ac:dyDescent="0.2">
      <c r="U470" s="20"/>
    </row>
    <row r="471" spans="21:21" x14ac:dyDescent="0.2">
      <c r="U471" s="20"/>
    </row>
    <row r="472" spans="21:21" x14ac:dyDescent="0.2">
      <c r="U472" s="20"/>
    </row>
    <row r="473" spans="21:21" x14ac:dyDescent="0.2">
      <c r="U473" s="20"/>
    </row>
    <row r="474" spans="21:21" x14ac:dyDescent="0.2">
      <c r="U474" s="20"/>
    </row>
    <row r="475" spans="21:21" x14ac:dyDescent="0.2">
      <c r="U475" s="20"/>
    </row>
    <row r="476" spans="21:21" x14ac:dyDescent="0.2">
      <c r="U476" s="20"/>
    </row>
    <row r="477" spans="21:21" x14ac:dyDescent="0.2">
      <c r="U477" s="20"/>
    </row>
    <row r="478" spans="21:21" x14ac:dyDescent="0.2">
      <c r="U478" s="20"/>
    </row>
    <row r="479" spans="21:21" x14ac:dyDescent="0.2">
      <c r="U479" s="20"/>
    </row>
    <row r="480" spans="21:21" x14ac:dyDescent="0.2">
      <c r="U480" s="20"/>
    </row>
    <row r="481" spans="21:21" x14ac:dyDescent="0.2">
      <c r="U481" s="20"/>
    </row>
    <row r="482" spans="21:21" x14ac:dyDescent="0.2">
      <c r="U482" s="20"/>
    </row>
    <row r="483" spans="21:21" x14ac:dyDescent="0.2">
      <c r="U483" s="20"/>
    </row>
    <row r="484" spans="21:21" x14ac:dyDescent="0.2">
      <c r="U484" s="20"/>
    </row>
    <row r="485" spans="21:21" x14ac:dyDescent="0.2">
      <c r="U485" s="20"/>
    </row>
    <row r="486" spans="21:21" x14ac:dyDescent="0.2">
      <c r="U486" s="20"/>
    </row>
    <row r="487" spans="21:21" x14ac:dyDescent="0.2">
      <c r="U487" s="20"/>
    </row>
    <row r="488" spans="21:21" x14ac:dyDescent="0.2">
      <c r="U488" s="20"/>
    </row>
    <row r="489" spans="21:21" x14ac:dyDescent="0.2">
      <c r="U489" s="20"/>
    </row>
    <row r="490" spans="21:21" x14ac:dyDescent="0.2">
      <c r="U490" s="20"/>
    </row>
    <row r="491" spans="21:21" x14ac:dyDescent="0.2">
      <c r="U491" s="20"/>
    </row>
    <row r="492" spans="21:21" x14ac:dyDescent="0.2">
      <c r="U492" s="20"/>
    </row>
    <row r="493" spans="21:21" x14ac:dyDescent="0.2">
      <c r="U493" s="20"/>
    </row>
    <row r="494" spans="21:21" x14ac:dyDescent="0.2">
      <c r="U494" s="20"/>
    </row>
    <row r="495" spans="21:21" x14ac:dyDescent="0.2">
      <c r="U495" s="20"/>
    </row>
    <row r="496" spans="21:21" x14ac:dyDescent="0.2">
      <c r="U496" s="20"/>
    </row>
    <row r="497" spans="21:21" x14ac:dyDescent="0.2">
      <c r="U497" s="20"/>
    </row>
    <row r="498" spans="21:21" x14ac:dyDescent="0.2">
      <c r="U498" s="20"/>
    </row>
    <row r="499" spans="21:21" x14ac:dyDescent="0.2">
      <c r="U499" s="20"/>
    </row>
    <row r="500" spans="21:21" x14ac:dyDescent="0.2">
      <c r="U500" s="20"/>
    </row>
    <row r="501" spans="21:21" x14ac:dyDescent="0.2">
      <c r="U501" s="20"/>
    </row>
    <row r="502" spans="21:21" x14ac:dyDescent="0.2">
      <c r="U502" s="20"/>
    </row>
    <row r="503" spans="21:21" x14ac:dyDescent="0.2">
      <c r="U503" s="20"/>
    </row>
    <row r="504" spans="21:21" x14ac:dyDescent="0.2">
      <c r="U504" s="20"/>
    </row>
    <row r="505" spans="21:21" x14ac:dyDescent="0.2">
      <c r="U505" s="20"/>
    </row>
    <row r="506" spans="21:21" x14ac:dyDescent="0.2">
      <c r="U506" s="20"/>
    </row>
    <row r="507" spans="21:21" x14ac:dyDescent="0.2">
      <c r="U507" s="20"/>
    </row>
    <row r="508" spans="21:21" x14ac:dyDescent="0.2">
      <c r="U508" s="20"/>
    </row>
    <row r="509" spans="21:21" x14ac:dyDescent="0.2">
      <c r="U509" s="20"/>
    </row>
    <row r="510" spans="21:21" x14ac:dyDescent="0.2">
      <c r="U510" s="20"/>
    </row>
    <row r="511" spans="21:21" x14ac:dyDescent="0.2">
      <c r="U511" s="20"/>
    </row>
    <row r="512" spans="21:21" x14ac:dyDescent="0.2">
      <c r="U512" s="20"/>
    </row>
    <row r="513" spans="21:21" x14ac:dyDescent="0.2">
      <c r="U513" s="20"/>
    </row>
    <row r="514" spans="21:21" x14ac:dyDescent="0.2">
      <c r="U514" s="20"/>
    </row>
    <row r="515" spans="21:21" x14ac:dyDescent="0.2">
      <c r="U515" s="20"/>
    </row>
    <row r="516" spans="21:21" x14ac:dyDescent="0.2">
      <c r="U516" s="20"/>
    </row>
    <row r="517" spans="21:21" x14ac:dyDescent="0.2">
      <c r="U517" s="20"/>
    </row>
    <row r="518" spans="21:21" x14ac:dyDescent="0.2">
      <c r="U518" s="20"/>
    </row>
    <row r="519" spans="21:21" x14ac:dyDescent="0.2">
      <c r="U519" s="20"/>
    </row>
    <row r="520" spans="21:21" x14ac:dyDescent="0.2">
      <c r="U520" s="20"/>
    </row>
    <row r="521" spans="21:21" x14ac:dyDescent="0.2">
      <c r="U521" s="20"/>
    </row>
    <row r="522" spans="21:21" x14ac:dyDescent="0.2">
      <c r="U522" s="20"/>
    </row>
    <row r="523" spans="21:21" x14ac:dyDescent="0.2">
      <c r="U523" s="20"/>
    </row>
    <row r="524" spans="21:21" x14ac:dyDescent="0.2">
      <c r="U524" s="20"/>
    </row>
    <row r="525" spans="21:21" x14ac:dyDescent="0.2">
      <c r="U525" s="20"/>
    </row>
    <row r="526" spans="21:21" x14ac:dyDescent="0.2">
      <c r="U526" s="20"/>
    </row>
    <row r="527" spans="21:21" x14ac:dyDescent="0.2">
      <c r="U527" s="20"/>
    </row>
    <row r="528" spans="21:21" x14ac:dyDescent="0.2">
      <c r="U528" s="20"/>
    </row>
    <row r="529" spans="21:21" x14ac:dyDescent="0.2">
      <c r="U529" s="20"/>
    </row>
    <row r="530" spans="21:21" x14ac:dyDescent="0.2">
      <c r="U530" s="20"/>
    </row>
    <row r="531" spans="21:21" x14ac:dyDescent="0.2">
      <c r="U531" s="20"/>
    </row>
    <row r="532" spans="21:21" x14ac:dyDescent="0.2">
      <c r="U532" s="20"/>
    </row>
    <row r="533" spans="21:21" x14ac:dyDescent="0.2">
      <c r="U533" s="20"/>
    </row>
    <row r="534" spans="21:21" x14ac:dyDescent="0.2">
      <c r="U534" s="20"/>
    </row>
    <row r="535" spans="21:21" x14ac:dyDescent="0.2">
      <c r="U535" s="20"/>
    </row>
    <row r="536" spans="21:21" x14ac:dyDescent="0.2">
      <c r="U536" s="20"/>
    </row>
    <row r="537" spans="21:21" x14ac:dyDescent="0.2">
      <c r="U537" s="20"/>
    </row>
    <row r="538" spans="21:21" x14ac:dyDescent="0.2">
      <c r="U538" s="20"/>
    </row>
    <row r="539" spans="21:21" x14ac:dyDescent="0.2">
      <c r="U539" s="20"/>
    </row>
    <row r="540" spans="21:21" x14ac:dyDescent="0.2">
      <c r="U540" s="20"/>
    </row>
    <row r="541" spans="21:21" x14ac:dyDescent="0.2">
      <c r="U541" s="20"/>
    </row>
    <row r="542" spans="21:21" x14ac:dyDescent="0.2">
      <c r="U542" s="20"/>
    </row>
    <row r="543" spans="21:21" x14ac:dyDescent="0.2">
      <c r="U543" s="20"/>
    </row>
    <row r="544" spans="21:21" x14ac:dyDescent="0.2">
      <c r="U544" s="20"/>
    </row>
    <row r="545" spans="21:21" x14ac:dyDescent="0.2">
      <c r="U545" s="20"/>
    </row>
    <row r="546" spans="21:21" x14ac:dyDescent="0.2">
      <c r="U546" s="20"/>
    </row>
    <row r="547" spans="21:21" x14ac:dyDescent="0.2">
      <c r="U547" s="20"/>
    </row>
    <row r="548" spans="21:21" x14ac:dyDescent="0.2">
      <c r="U548" s="20"/>
    </row>
    <row r="549" spans="21:21" x14ac:dyDescent="0.2">
      <c r="U549" s="20"/>
    </row>
    <row r="550" spans="21:21" x14ac:dyDescent="0.2">
      <c r="U550" s="20"/>
    </row>
    <row r="551" spans="21:21" x14ac:dyDescent="0.2">
      <c r="U551" s="20"/>
    </row>
    <row r="552" spans="21:21" x14ac:dyDescent="0.2">
      <c r="U552" s="20"/>
    </row>
    <row r="553" spans="21:21" x14ac:dyDescent="0.2">
      <c r="U553" s="20"/>
    </row>
    <row r="554" spans="21:21" x14ac:dyDescent="0.2">
      <c r="U554" s="20"/>
    </row>
    <row r="555" spans="21:21" x14ac:dyDescent="0.2">
      <c r="U555" s="20"/>
    </row>
    <row r="556" spans="21:21" x14ac:dyDescent="0.2">
      <c r="U556" s="20"/>
    </row>
    <row r="557" spans="21:21" x14ac:dyDescent="0.2">
      <c r="U557" s="20"/>
    </row>
    <row r="558" spans="21:21" x14ac:dyDescent="0.2">
      <c r="U558" s="20"/>
    </row>
    <row r="559" spans="21:21" x14ac:dyDescent="0.2">
      <c r="U559" s="20"/>
    </row>
    <row r="560" spans="21:21" x14ac:dyDescent="0.2">
      <c r="U560" s="20"/>
    </row>
    <row r="561" spans="21:21" x14ac:dyDescent="0.2">
      <c r="U561" s="20"/>
    </row>
    <row r="562" spans="21:21" x14ac:dyDescent="0.2">
      <c r="U562" s="20"/>
    </row>
    <row r="563" spans="21:21" x14ac:dyDescent="0.2">
      <c r="U563" s="20"/>
    </row>
    <row r="564" spans="21:21" x14ac:dyDescent="0.2">
      <c r="U564" s="20"/>
    </row>
    <row r="565" spans="21:21" x14ac:dyDescent="0.2">
      <c r="U565" s="20"/>
    </row>
    <row r="566" spans="21:21" x14ac:dyDescent="0.2">
      <c r="U566" s="20"/>
    </row>
    <row r="567" spans="21:21" x14ac:dyDescent="0.2">
      <c r="U567" s="20"/>
    </row>
    <row r="568" spans="21:21" x14ac:dyDescent="0.2">
      <c r="U568" s="20"/>
    </row>
    <row r="569" spans="21:21" x14ac:dyDescent="0.2">
      <c r="U569" s="20"/>
    </row>
    <row r="570" spans="21:21" x14ac:dyDescent="0.2">
      <c r="U570" s="20"/>
    </row>
    <row r="571" spans="21:21" x14ac:dyDescent="0.2">
      <c r="U571" s="20"/>
    </row>
    <row r="572" spans="21:21" x14ac:dyDescent="0.2">
      <c r="U572" s="20"/>
    </row>
    <row r="573" spans="21:21" x14ac:dyDescent="0.2">
      <c r="U573" s="20"/>
    </row>
    <row r="574" spans="21:21" x14ac:dyDescent="0.2">
      <c r="U574" s="20"/>
    </row>
    <row r="575" spans="21:21" x14ac:dyDescent="0.2">
      <c r="U575" s="20"/>
    </row>
    <row r="576" spans="21:21" x14ac:dyDescent="0.2">
      <c r="U576" s="20"/>
    </row>
    <row r="577" spans="21:21" x14ac:dyDescent="0.2">
      <c r="U577" s="20"/>
    </row>
    <row r="578" spans="21:21" x14ac:dyDescent="0.2">
      <c r="U578" s="20"/>
    </row>
    <row r="579" spans="21:21" x14ac:dyDescent="0.2">
      <c r="U579" s="20"/>
    </row>
    <row r="580" spans="21:21" x14ac:dyDescent="0.2">
      <c r="U580" s="20"/>
    </row>
    <row r="581" spans="21:21" x14ac:dyDescent="0.2">
      <c r="U581" s="20"/>
    </row>
    <row r="582" spans="21:21" x14ac:dyDescent="0.2">
      <c r="U582" s="20"/>
    </row>
    <row r="583" spans="21:21" x14ac:dyDescent="0.2">
      <c r="U583" s="20"/>
    </row>
    <row r="584" spans="21:21" x14ac:dyDescent="0.2">
      <c r="U584" s="20"/>
    </row>
    <row r="585" spans="21:21" x14ac:dyDescent="0.2">
      <c r="U585" s="20"/>
    </row>
    <row r="586" spans="21:21" x14ac:dyDescent="0.2">
      <c r="U586" s="20"/>
    </row>
    <row r="587" spans="21:21" x14ac:dyDescent="0.2">
      <c r="U587" s="20"/>
    </row>
    <row r="588" spans="21:21" x14ac:dyDescent="0.2">
      <c r="U588" s="20"/>
    </row>
    <row r="589" spans="21:21" x14ac:dyDescent="0.2">
      <c r="U589" s="20"/>
    </row>
    <row r="590" spans="21:21" x14ac:dyDescent="0.2">
      <c r="U590" s="20"/>
    </row>
    <row r="591" spans="21:21" x14ac:dyDescent="0.2">
      <c r="U591" s="20"/>
    </row>
    <row r="592" spans="21:21" x14ac:dyDescent="0.2">
      <c r="U592" s="20"/>
    </row>
    <row r="593" spans="21:21" x14ac:dyDescent="0.2">
      <c r="U593" s="20"/>
    </row>
    <row r="594" spans="21:21" x14ac:dyDescent="0.2">
      <c r="U594" s="20"/>
    </row>
    <row r="595" spans="21:21" x14ac:dyDescent="0.2">
      <c r="U595" s="20"/>
    </row>
    <row r="596" spans="21:21" x14ac:dyDescent="0.2">
      <c r="U596" s="20"/>
    </row>
    <row r="597" spans="21:21" x14ac:dyDescent="0.2">
      <c r="U597" s="20"/>
    </row>
    <row r="598" spans="21:21" x14ac:dyDescent="0.2">
      <c r="U598" s="20"/>
    </row>
    <row r="599" spans="21:21" x14ac:dyDescent="0.2">
      <c r="U599" s="20"/>
    </row>
    <row r="600" spans="21:21" x14ac:dyDescent="0.2">
      <c r="U600" s="20"/>
    </row>
    <row r="601" spans="21:21" x14ac:dyDescent="0.2">
      <c r="U601" s="20"/>
    </row>
    <row r="602" spans="21:21" x14ac:dyDescent="0.2">
      <c r="U602" s="20"/>
    </row>
    <row r="603" spans="21:21" x14ac:dyDescent="0.2">
      <c r="U603" s="20"/>
    </row>
    <row r="604" spans="21:21" x14ac:dyDescent="0.2">
      <c r="U604" s="20"/>
    </row>
    <row r="605" spans="21:21" x14ac:dyDescent="0.2">
      <c r="U605" s="20"/>
    </row>
    <row r="606" spans="21:21" x14ac:dyDescent="0.2">
      <c r="U606" s="20"/>
    </row>
    <row r="607" spans="21:21" x14ac:dyDescent="0.2">
      <c r="U607" s="20"/>
    </row>
    <row r="608" spans="21:21" x14ac:dyDescent="0.2">
      <c r="U608" s="20"/>
    </row>
    <row r="609" spans="21:21" x14ac:dyDescent="0.2">
      <c r="U609" s="20"/>
    </row>
    <row r="610" spans="21:21" x14ac:dyDescent="0.2">
      <c r="U610" s="20"/>
    </row>
    <row r="611" spans="21:21" x14ac:dyDescent="0.2">
      <c r="U611" s="20"/>
    </row>
    <row r="612" spans="21:21" x14ac:dyDescent="0.2">
      <c r="U612" s="20"/>
    </row>
    <row r="613" spans="21:21" x14ac:dyDescent="0.2">
      <c r="U613" s="20"/>
    </row>
    <row r="614" spans="21:21" x14ac:dyDescent="0.2">
      <c r="U614" s="20"/>
    </row>
    <row r="615" spans="21:21" x14ac:dyDescent="0.2">
      <c r="U615" s="20"/>
    </row>
    <row r="616" spans="21:21" x14ac:dyDescent="0.2">
      <c r="U616" s="20"/>
    </row>
    <row r="617" spans="21:21" x14ac:dyDescent="0.2">
      <c r="U617" s="20"/>
    </row>
    <row r="618" spans="21:21" x14ac:dyDescent="0.2">
      <c r="U618" s="20"/>
    </row>
    <row r="619" spans="21:21" x14ac:dyDescent="0.2">
      <c r="U619" s="20"/>
    </row>
    <row r="620" spans="21:21" x14ac:dyDescent="0.2">
      <c r="U620" s="20"/>
    </row>
    <row r="621" spans="21:21" x14ac:dyDescent="0.2">
      <c r="U621" s="20"/>
    </row>
    <row r="622" spans="21:21" x14ac:dyDescent="0.2">
      <c r="U622" s="20"/>
    </row>
    <row r="623" spans="21:21" x14ac:dyDescent="0.2">
      <c r="U623" s="20"/>
    </row>
    <row r="624" spans="21:21" x14ac:dyDescent="0.2">
      <c r="U624" s="20"/>
    </row>
    <row r="625" spans="21:21" x14ac:dyDescent="0.2">
      <c r="U625" s="20"/>
    </row>
    <row r="626" spans="21:21" x14ac:dyDescent="0.2">
      <c r="U626" s="20"/>
    </row>
    <row r="627" spans="21:21" x14ac:dyDescent="0.2">
      <c r="U627" s="20"/>
    </row>
    <row r="628" spans="21:21" x14ac:dyDescent="0.2">
      <c r="U628" s="20"/>
    </row>
    <row r="629" spans="21:21" x14ac:dyDescent="0.2">
      <c r="U629" s="20"/>
    </row>
    <row r="630" spans="21:21" x14ac:dyDescent="0.2">
      <c r="U630" s="20"/>
    </row>
    <row r="631" spans="21:21" x14ac:dyDescent="0.2">
      <c r="U631" s="20"/>
    </row>
    <row r="632" spans="21:21" x14ac:dyDescent="0.2">
      <c r="U632" s="20"/>
    </row>
    <row r="633" spans="21:21" x14ac:dyDescent="0.2">
      <c r="U633" s="20"/>
    </row>
    <row r="634" spans="21:21" x14ac:dyDescent="0.2">
      <c r="U634" s="20"/>
    </row>
    <row r="635" spans="21:21" x14ac:dyDescent="0.2">
      <c r="U635" s="20"/>
    </row>
    <row r="636" spans="21:21" x14ac:dyDescent="0.2">
      <c r="U636" s="20"/>
    </row>
    <row r="637" spans="21:21" x14ac:dyDescent="0.2">
      <c r="U637" s="20"/>
    </row>
    <row r="638" spans="21:21" x14ac:dyDescent="0.2">
      <c r="U638" s="20"/>
    </row>
    <row r="639" spans="21:21" x14ac:dyDescent="0.2">
      <c r="U639" s="20"/>
    </row>
    <row r="640" spans="21:21" x14ac:dyDescent="0.2">
      <c r="U640" s="20"/>
    </row>
    <row r="641" spans="21:21" x14ac:dyDescent="0.2">
      <c r="U641" s="20"/>
    </row>
    <row r="642" spans="21:21" x14ac:dyDescent="0.2">
      <c r="U642" s="20"/>
    </row>
    <row r="643" spans="21:21" x14ac:dyDescent="0.2">
      <c r="U643" s="20"/>
    </row>
    <row r="644" spans="21:21" x14ac:dyDescent="0.2">
      <c r="U644" s="20"/>
    </row>
    <row r="645" spans="21:21" x14ac:dyDescent="0.2">
      <c r="U645" s="20"/>
    </row>
    <row r="646" spans="21:21" x14ac:dyDescent="0.2">
      <c r="U646" s="20"/>
    </row>
    <row r="647" spans="21:21" x14ac:dyDescent="0.2">
      <c r="U647" s="20"/>
    </row>
    <row r="648" spans="21:21" x14ac:dyDescent="0.2">
      <c r="U648" s="20"/>
    </row>
    <row r="649" spans="21:21" x14ac:dyDescent="0.2">
      <c r="U649" s="20"/>
    </row>
    <row r="650" spans="21:21" x14ac:dyDescent="0.2">
      <c r="U650" s="20"/>
    </row>
    <row r="651" spans="21:21" x14ac:dyDescent="0.2">
      <c r="U651" s="20"/>
    </row>
    <row r="652" spans="21:21" x14ac:dyDescent="0.2">
      <c r="U652" s="20"/>
    </row>
    <row r="653" spans="21:21" x14ac:dyDescent="0.2">
      <c r="U653" s="20"/>
    </row>
    <row r="654" spans="21:21" x14ac:dyDescent="0.2">
      <c r="U654" s="20"/>
    </row>
    <row r="655" spans="21:21" x14ac:dyDescent="0.2">
      <c r="U655" s="20"/>
    </row>
    <row r="656" spans="21:21" x14ac:dyDescent="0.2">
      <c r="U656" s="20"/>
    </row>
    <row r="657" spans="21:21" x14ac:dyDescent="0.2">
      <c r="U657" s="20"/>
    </row>
    <row r="658" spans="21:21" x14ac:dyDescent="0.2">
      <c r="U658" s="20"/>
    </row>
    <row r="659" spans="21:21" x14ac:dyDescent="0.2">
      <c r="U659" s="20"/>
    </row>
    <row r="660" spans="21:21" x14ac:dyDescent="0.2">
      <c r="U660" s="20"/>
    </row>
    <row r="661" spans="21:21" x14ac:dyDescent="0.2">
      <c r="U661" s="20"/>
    </row>
    <row r="662" spans="21:21" x14ac:dyDescent="0.2">
      <c r="U662" s="20"/>
    </row>
    <row r="663" spans="21:21" x14ac:dyDescent="0.2">
      <c r="U663" s="20"/>
    </row>
    <row r="664" spans="21:21" x14ac:dyDescent="0.2">
      <c r="U664" s="20"/>
    </row>
    <row r="665" spans="21:21" x14ac:dyDescent="0.2">
      <c r="U665" s="20"/>
    </row>
    <row r="666" spans="21:21" x14ac:dyDescent="0.2">
      <c r="U666" s="20"/>
    </row>
    <row r="667" spans="21:21" x14ac:dyDescent="0.2">
      <c r="U667" s="20"/>
    </row>
    <row r="668" spans="21:21" x14ac:dyDescent="0.2">
      <c r="U668" s="20"/>
    </row>
    <row r="669" spans="21:21" x14ac:dyDescent="0.2">
      <c r="U669" s="20"/>
    </row>
    <row r="670" spans="21:21" x14ac:dyDescent="0.2">
      <c r="U670" s="20"/>
    </row>
    <row r="671" spans="21:21" x14ac:dyDescent="0.2">
      <c r="U671" s="20"/>
    </row>
    <row r="672" spans="21:21" x14ac:dyDescent="0.2">
      <c r="U672" s="20"/>
    </row>
    <row r="673" spans="21:21" x14ac:dyDescent="0.2">
      <c r="U673" s="20"/>
    </row>
    <row r="674" spans="21:21" x14ac:dyDescent="0.2">
      <c r="U674" s="20"/>
    </row>
    <row r="675" spans="21:21" x14ac:dyDescent="0.2">
      <c r="U675" s="20"/>
    </row>
    <row r="676" spans="21:21" x14ac:dyDescent="0.2">
      <c r="U676" s="20"/>
    </row>
    <row r="677" spans="21:21" x14ac:dyDescent="0.2">
      <c r="U677" s="20"/>
    </row>
    <row r="678" spans="21:21" x14ac:dyDescent="0.2">
      <c r="U678" s="20"/>
    </row>
    <row r="679" spans="21:21" x14ac:dyDescent="0.2">
      <c r="U679" s="20"/>
    </row>
    <row r="680" spans="21:21" x14ac:dyDescent="0.2">
      <c r="U680" s="20"/>
    </row>
    <row r="681" spans="21:21" x14ac:dyDescent="0.2">
      <c r="U681" s="20"/>
    </row>
    <row r="682" spans="21:21" x14ac:dyDescent="0.2">
      <c r="U682" s="20"/>
    </row>
    <row r="683" spans="21:21" x14ac:dyDescent="0.2">
      <c r="U683" s="20"/>
    </row>
    <row r="684" spans="21:21" x14ac:dyDescent="0.2">
      <c r="U684" s="20"/>
    </row>
    <row r="685" spans="21:21" x14ac:dyDescent="0.2">
      <c r="U685" s="20"/>
    </row>
    <row r="686" spans="21:21" x14ac:dyDescent="0.2">
      <c r="U686" s="20"/>
    </row>
    <row r="687" spans="21:21" x14ac:dyDescent="0.2">
      <c r="U687" s="20"/>
    </row>
    <row r="688" spans="21:21" x14ac:dyDescent="0.2">
      <c r="U688" s="20"/>
    </row>
    <row r="689" spans="21:21" x14ac:dyDescent="0.2">
      <c r="U689" s="20"/>
    </row>
    <row r="690" spans="21:21" x14ac:dyDescent="0.2">
      <c r="U690" s="20"/>
    </row>
    <row r="691" spans="21:21" x14ac:dyDescent="0.2">
      <c r="U691" s="20"/>
    </row>
    <row r="692" spans="21:21" x14ac:dyDescent="0.2">
      <c r="U692" s="20"/>
    </row>
    <row r="693" spans="21:21" x14ac:dyDescent="0.2">
      <c r="U693" s="20"/>
    </row>
    <row r="694" spans="21:21" x14ac:dyDescent="0.2">
      <c r="U694" s="20"/>
    </row>
    <row r="695" spans="21:21" x14ac:dyDescent="0.2">
      <c r="U695" s="20"/>
    </row>
    <row r="696" spans="21:21" x14ac:dyDescent="0.2">
      <c r="U696" s="20"/>
    </row>
    <row r="697" spans="21:21" x14ac:dyDescent="0.2">
      <c r="U697" s="20"/>
    </row>
    <row r="698" spans="21:21" x14ac:dyDescent="0.2">
      <c r="U698" s="20"/>
    </row>
    <row r="699" spans="21:21" x14ac:dyDescent="0.2">
      <c r="U699" s="20"/>
    </row>
    <row r="700" spans="21:21" x14ac:dyDescent="0.2">
      <c r="U700" s="20"/>
    </row>
    <row r="701" spans="21:21" x14ac:dyDescent="0.2">
      <c r="U701" s="20"/>
    </row>
    <row r="702" spans="21:21" x14ac:dyDescent="0.2">
      <c r="U702" s="20"/>
    </row>
    <row r="703" spans="21:21" x14ac:dyDescent="0.2">
      <c r="U703" s="20"/>
    </row>
    <row r="704" spans="21:21" x14ac:dyDescent="0.2">
      <c r="U704" s="20"/>
    </row>
    <row r="705" spans="21:21" x14ac:dyDescent="0.2">
      <c r="U705" s="20"/>
    </row>
    <row r="706" spans="21:21" x14ac:dyDescent="0.2">
      <c r="U706" s="20"/>
    </row>
    <row r="707" spans="21:21" x14ac:dyDescent="0.2">
      <c r="U707" s="20"/>
    </row>
    <row r="708" spans="21:21" x14ac:dyDescent="0.2">
      <c r="U708" s="20"/>
    </row>
    <row r="709" spans="21:21" x14ac:dyDescent="0.2">
      <c r="U709" s="20"/>
    </row>
    <row r="710" spans="21:21" x14ac:dyDescent="0.2">
      <c r="U710" s="20"/>
    </row>
    <row r="711" spans="21:21" x14ac:dyDescent="0.2">
      <c r="U711" s="20"/>
    </row>
    <row r="712" spans="21:21" x14ac:dyDescent="0.2">
      <c r="U712" s="20"/>
    </row>
    <row r="713" spans="21:21" x14ac:dyDescent="0.2">
      <c r="U713" s="20"/>
    </row>
    <row r="714" spans="21:21" x14ac:dyDescent="0.2">
      <c r="U714" s="20"/>
    </row>
    <row r="715" spans="21:21" x14ac:dyDescent="0.2">
      <c r="U715" s="20"/>
    </row>
    <row r="716" spans="21:21" x14ac:dyDescent="0.2">
      <c r="U716" s="20"/>
    </row>
    <row r="717" spans="21:21" x14ac:dyDescent="0.2">
      <c r="U717" s="20"/>
    </row>
    <row r="718" spans="21:21" x14ac:dyDescent="0.2">
      <c r="U718" s="20"/>
    </row>
    <row r="719" spans="21:21" x14ac:dyDescent="0.2">
      <c r="U719" s="20"/>
    </row>
    <row r="720" spans="21:21" x14ac:dyDescent="0.2">
      <c r="U720" s="20"/>
    </row>
    <row r="721" spans="21:21" x14ac:dyDescent="0.2">
      <c r="U721" s="20"/>
    </row>
    <row r="722" spans="21:21" x14ac:dyDescent="0.2">
      <c r="U722" s="20"/>
    </row>
    <row r="723" spans="21:21" x14ac:dyDescent="0.2">
      <c r="U723" s="20"/>
    </row>
    <row r="724" spans="21:21" x14ac:dyDescent="0.2">
      <c r="U724" s="20"/>
    </row>
    <row r="725" spans="21:21" x14ac:dyDescent="0.2">
      <c r="U725" s="20"/>
    </row>
    <row r="726" spans="21:21" x14ac:dyDescent="0.2">
      <c r="U726" s="20"/>
    </row>
    <row r="727" spans="21:21" x14ac:dyDescent="0.2">
      <c r="U727" s="20"/>
    </row>
    <row r="728" spans="21:21" x14ac:dyDescent="0.2">
      <c r="U728" s="20"/>
    </row>
    <row r="729" spans="21:21" x14ac:dyDescent="0.2">
      <c r="U729" s="20"/>
    </row>
    <row r="730" spans="21:21" x14ac:dyDescent="0.2">
      <c r="U730" s="20"/>
    </row>
    <row r="731" spans="21:21" x14ac:dyDescent="0.2">
      <c r="U731" s="20"/>
    </row>
    <row r="732" spans="21:21" x14ac:dyDescent="0.2">
      <c r="U732" s="20"/>
    </row>
    <row r="733" spans="21:21" x14ac:dyDescent="0.2">
      <c r="U733" s="20"/>
    </row>
    <row r="734" spans="21:21" x14ac:dyDescent="0.2">
      <c r="U734" s="20"/>
    </row>
    <row r="735" spans="21:21" x14ac:dyDescent="0.2">
      <c r="U735" s="20"/>
    </row>
    <row r="736" spans="21:21" x14ac:dyDescent="0.2">
      <c r="U736" s="20"/>
    </row>
    <row r="737" spans="21:21" x14ac:dyDescent="0.2">
      <c r="U737" s="20"/>
    </row>
    <row r="738" spans="21:21" x14ac:dyDescent="0.2">
      <c r="U738" s="20"/>
    </row>
    <row r="739" spans="21:21" x14ac:dyDescent="0.2">
      <c r="U739" s="20"/>
    </row>
    <row r="740" spans="21:21" x14ac:dyDescent="0.2">
      <c r="U740" s="20"/>
    </row>
    <row r="741" spans="21:21" x14ac:dyDescent="0.2">
      <c r="U741" s="20"/>
    </row>
    <row r="742" spans="21:21" x14ac:dyDescent="0.2">
      <c r="U742" s="20"/>
    </row>
    <row r="743" spans="21:21" x14ac:dyDescent="0.2">
      <c r="U743" s="20"/>
    </row>
    <row r="744" spans="21:21" x14ac:dyDescent="0.2">
      <c r="U744" s="20"/>
    </row>
    <row r="745" spans="21:21" x14ac:dyDescent="0.2">
      <c r="U745" s="20"/>
    </row>
    <row r="746" spans="21:21" x14ac:dyDescent="0.2">
      <c r="U746" s="20"/>
    </row>
    <row r="747" spans="21:21" x14ac:dyDescent="0.2">
      <c r="U747" s="20"/>
    </row>
    <row r="748" spans="21:21" x14ac:dyDescent="0.2">
      <c r="U748" s="20"/>
    </row>
    <row r="749" spans="21:21" x14ac:dyDescent="0.2">
      <c r="U749" s="20"/>
    </row>
    <row r="750" spans="21:21" x14ac:dyDescent="0.2">
      <c r="U750" s="20"/>
    </row>
    <row r="751" spans="21:21" x14ac:dyDescent="0.2">
      <c r="U751" s="20"/>
    </row>
    <row r="752" spans="21:21" x14ac:dyDescent="0.2">
      <c r="U752" s="20"/>
    </row>
    <row r="753" spans="21:21" x14ac:dyDescent="0.2">
      <c r="U753" s="20"/>
    </row>
    <row r="754" spans="21:21" x14ac:dyDescent="0.2">
      <c r="U754" s="20"/>
    </row>
    <row r="755" spans="21:21" x14ac:dyDescent="0.2">
      <c r="U755" s="20"/>
    </row>
    <row r="756" spans="21:21" x14ac:dyDescent="0.2">
      <c r="U756" s="20"/>
    </row>
    <row r="757" spans="21:21" x14ac:dyDescent="0.2">
      <c r="U757" s="20"/>
    </row>
    <row r="758" spans="21:21" x14ac:dyDescent="0.2">
      <c r="U758" s="20"/>
    </row>
    <row r="759" spans="21:21" x14ac:dyDescent="0.2">
      <c r="U759" s="20"/>
    </row>
    <row r="760" spans="21:21" x14ac:dyDescent="0.2">
      <c r="U760" s="20"/>
    </row>
    <row r="761" spans="21:21" x14ac:dyDescent="0.2">
      <c r="U761" s="20"/>
    </row>
    <row r="762" spans="21:21" x14ac:dyDescent="0.2">
      <c r="U762" s="20"/>
    </row>
    <row r="763" spans="21:21" x14ac:dyDescent="0.2">
      <c r="U763" s="20"/>
    </row>
    <row r="764" spans="21:21" x14ac:dyDescent="0.2">
      <c r="U764" s="20"/>
    </row>
    <row r="765" spans="21:21" x14ac:dyDescent="0.2">
      <c r="U765" s="20"/>
    </row>
    <row r="766" spans="21:21" x14ac:dyDescent="0.2">
      <c r="U766" s="20"/>
    </row>
    <row r="767" spans="21:21" x14ac:dyDescent="0.2">
      <c r="U767" s="20"/>
    </row>
    <row r="768" spans="21:21" x14ac:dyDescent="0.2">
      <c r="U768" s="20"/>
    </row>
    <row r="769" spans="21:21" x14ac:dyDescent="0.2">
      <c r="U769" s="20"/>
    </row>
    <row r="770" spans="21:21" x14ac:dyDescent="0.2">
      <c r="U770" s="20"/>
    </row>
    <row r="771" spans="21:21" x14ac:dyDescent="0.2">
      <c r="U771" s="20"/>
    </row>
    <row r="772" spans="21:21" x14ac:dyDescent="0.2">
      <c r="U772" s="20"/>
    </row>
    <row r="773" spans="21:21" x14ac:dyDescent="0.2">
      <c r="U773" s="20"/>
    </row>
    <row r="774" spans="21:21" x14ac:dyDescent="0.2">
      <c r="U774" s="20"/>
    </row>
    <row r="775" spans="21:21" x14ac:dyDescent="0.2">
      <c r="U775" s="20"/>
    </row>
    <row r="776" spans="21:21" x14ac:dyDescent="0.2">
      <c r="U776" s="20"/>
    </row>
    <row r="777" spans="21:21" x14ac:dyDescent="0.2">
      <c r="U777" s="20"/>
    </row>
    <row r="778" spans="21:21" x14ac:dyDescent="0.2">
      <c r="U778" s="20"/>
    </row>
    <row r="779" spans="21:21" x14ac:dyDescent="0.2">
      <c r="U779" s="20"/>
    </row>
    <row r="780" spans="21:21" x14ac:dyDescent="0.2">
      <c r="U780" s="20"/>
    </row>
    <row r="781" spans="21:21" x14ac:dyDescent="0.2">
      <c r="U781" s="20"/>
    </row>
    <row r="782" spans="21:21" x14ac:dyDescent="0.2">
      <c r="U782" s="20"/>
    </row>
    <row r="783" spans="21:21" x14ac:dyDescent="0.2">
      <c r="U783" s="20"/>
    </row>
    <row r="784" spans="21:21" x14ac:dyDescent="0.2">
      <c r="U784" s="20"/>
    </row>
    <row r="785" spans="21:21" x14ac:dyDescent="0.2">
      <c r="U785" s="20"/>
    </row>
    <row r="786" spans="21:21" x14ac:dyDescent="0.2">
      <c r="U786" s="20"/>
    </row>
    <row r="787" spans="21:21" x14ac:dyDescent="0.2">
      <c r="U787" s="20"/>
    </row>
    <row r="788" spans="21:21" x14ac:dyDescent="0.2">
      <c r="U788" s="20"/>
    </row>
    <row r="789" spans="21:21" x14ac:dyDescent="0.2">
      <c r="U789" s="20"/>
    </row>
    <row r="790" spans="21:21" x14ac:dyDescent="0.2">
      <c r="U790" s="20"/>
    </row>
    <row r="791" spans="21:21" x14ac:dyDescent="0.2">
      <c r="U791" s="20"/>
    </row>
    <row r="792" spans="21:21" x14ac:dyDescent="0.2">
      <c r="U792" s="20"/>
    </row>
    <row r="793" spans="21:21" x14ac:dyDescent="0.2">
      <c r="U793" s="20"/>
    </row>
    <row r="794" spans="21:21" x14ac:dyDescent="0.2">
      <c r="U794" s="20"/>
    </row>
    <row r="795" spans="21:21" x14ac:dyDescent="0.2">
      <c r="U795" s="20"/>
    </row>
    <row r="796" spans="21:21" x14ac:dyDescent="0.2">
      <c r="U796" s="20"/>
    </row>
    <row r="797" spans="21:21" x14ac:dyDescent="0.2">
      <c r="U797" s="20"/>
    </row>
    <row r="798" spans="21:21" x14ac:dyDescent="0.2">
      <c r="U798" s="20"/>
    </row>
    <row r="799" spans="21:21" x14ac:dyDescent="0.2">
      <c r="U799" s="20"/>
    </row>
    <row r="800" spans="21:21" x14ac:dyDescent="0.2">
      <c r="U800" s="20"/>
    </row>
    <row r="801" spans="21:21" x14ac:dyDescent="0.2">
      <c r="U801" s="20"/>
    </row>
    <row r="802" spans="21:21" x14ac:dyDescent="0.2">
      <c r="U802" s="20"/>
    </row>
    <row r="803" spans="21:21" x14ac:dyDescent="0.2">
      <c r="U803" s="20"/>
    </row>
    <row r="804" spans="21:21" x14ac:dyDescent="0.2">
      <c r="U804" s="20"/>
    </row>
    <row r="805" spans="21:21" x14ac:dyDescent="0.2">
      <c r="U805" s="20"/>
    </row>
    <row r="806" spans="21:21" x14ac:dyDescent="0.2">
      <c r="U806" s="20"/>
    </row>
    <row r="807" spans="21:21" x14ac:dyDescent="0.2">
      <c r="U807" s="20"/>
    </row>
    <row r="808" spans="21:21" x14ac:dyDescent="0.2">
      <c r="U808" s="20"/>
    </row>
    <row r="809" spans="21:21" x14ac:dyDescent="0.2">
      <c r="U809" s="20"/>
    </row>
    <row r="810" spans="21:21" x14ac:dyDescent="0.2">
      <c r="U810" s="20"/>
    </row>
    <row r="811" spans="21:21" x14ac:dyDescent="0.2">
      <c r="U811" s="20"/>
    </row>
    <row r="812" spans="21:21" x14ac:dyDescent="0.2">
      <c r="U812" s="20"/>
    </row>
    <row r="813" spans="21:21" x14ac:dyDescent="0.2">
      <c r="U813" s="20"/>
    </row>
    <row r="814" spans="21:21" x14ac:dyDescent="0.2">
      <c r="U814" s="20"/>
    </row>
    <row r="815" spans="21:21" x14ac:dyDescent="0.2">
      <c r="U815" s="20"/>
    </row>
    <row r="816" spans="21:21" x14ac:dyDescent="0.2">
      <c r="U816" s="20"/>
    </row>
    <row r="817" spans="21:21" x14ac:dyDescent="0.2">
      <c r="U817" s="20"/>
    </row>
    <row r="818" spans="21:21" x14ac:dyDescent="0.2">
      <c r="U818" s="20"/>
    </row>
    <row r="819" spans="21:21" x14ac:dyDescent="0.2">
      <c r="U819" s="20"/>
    </row>
    <row r="820" spans="21:21" x14ac:dyDescent="0.2">
      <c r="U820" s="20"/>
    </row>
    <row r="821" spans="21:21" x14ac:dyDescent="0.2">
      <c r="U821" s="20"/>
    </row>
    <row r="822" spans="21:21" x14ac:dyDescent="0.2">
      <c r="U822" s="20"/>
    </row>
    <row r="823" spans="21:21" x14ac:dyDescent="0.2">
      <c r="U823" s="20"/>
    </row>
    <row r="824" spans="21:21" x14ac:dyDescent="0.2">
      <c r="U824" s="20"/>
    </row>
    <row r="825" spans="21:21" x14ac:dyDescent="0.2">
      <c r="U825" s="20"/>
    </row>
    <row r="826" spans="21:21" x14ac:dyDescent="0.2">
      <c r="U826" s="20"/>
    </row>
    <row r="827" spans="21:21" x14ac:dyDescent="0.2">
      <c r="U827" s="20"/>
    </row>
    <row r="828" spans="21:21" x14ac:dyDescent="0.2">
      <c r="U828" s="20"/>
    </row>
    <row r="829" spans="21:21" x14ac:dyDescent="0.2">
      <c r="U829" s="20"/>
    </row>
    <row r="830" spans="21:21" x14ac:dyDescent="0.2">
      <c r="U830" s="20"/>
    </row>
    <row r="831" spans="21:21" x14ac:dyDescent="0.2">
      <c r="U831" s="20"/>
    </row>
    <row r="832" spans="21:21" x14ac:dyDescent="0.2">
      <c r="U832" s="20"/>
    </row>
    <row r="833" spans="21:21" x14ac:dyDescent="0.2">
      <c r="U833" s="20"/>
    </row>
    <row r="834" spans="21:21" x14ac:dyDescent="0.2">
      <c r="U834" s="20"/>
    </row>
    <row r="835" spans="21:21" x14ac:dyDescent="0.2">
      <c r="U835" s="20"/>
    </row>
    <row r="836" spans="21:21" x14ac:dyDescent="0.2">
      <c r="U836" s="20"/>
    </row>
    <row r="837" spans="21:21" x14ac:dyDescent="0.2">
      <c r="U837" s="20"/>
    </row>
    <row r="838" spans="21:21" x14ac:dyDescent="0.2">
      <c r="U838" s="20"/>
    </row>
    <row r="839" spans="21:21" x14ac:dyDescent="0.2">
      <c r="U839" s="20"/>
    </row>
    <row r="840" spans="21:21" x14ac:dyDescent="0.2">
      <c r="U840" s="20"/>
    </row>
    <row r="841" spans="21:21" x14ac:dyDescent="0.2">
      <c r="U841" s="20"/>
    </row>
    <row r="842" spans="21:21" x14ac:dyDescent="0.2">
      <c r="U842" s="20"/>
    </row>
    <row r="843" spans="21:21" x14ac:dyDescent="0.2">
      <c r="U843" s="20"/>
    </row>
    <row r="844" spans="21:21" x14ac:dyDescent="0.2">
      <c r="U844" s="20"/>
    </row>
    <row r="845" spans="21:21" x14ac:dyDescent="0.2">
      <c r="U845" s="20"/>
    </row>
    <row r="846" spans="21:21" x14ac:dyDescent="0.2">
      <c r="U846" s="20"/>
    </row>
    <row r="847" spans="21:21" x14ac:dyDescent="0.2">
      <c r="U847" s="20"/>
    </row>
    <row r="848" spans="21:21" x14ac:dyDescent="0.2">
      <c r="U848" s="20"/>
    </row>
    <row r="849" spans="21:21" x14ac:dyDescent="0.2">
      <c r="U849" s="20"/>
    </row>
    <row r="850" spans="21:21" x14ac:dyDescent="0.2">
      <c r="U850" s="20"/>
    </row>
    <row r="851" spans="21:21" x14ac:dyDescent="0.2">
      <c r="U851" s="20"/>
    </row>
    <row r="852" spans="21:21" x14ac:dyDescent="0.2">
      <c r="U852" s="20"/>
    </row>
    <row r="853" spans="21:21" x14ac:dyDescent="0.2">
      <c r="U853" s="20"/>
    </row>
    <row r="854" spans="21:21" x14ac:dyDescent="0.2">
      <c r="U854" s="20"/>
    </row>
    <row r="855" spans="21:21" x14ac:dyDescent="0.2">
      <c r="U855" s="20"/>
    </row>
    <row r="856" spans="21:21" x14ac:dyDescent="0.2">
      <c r="U856" s="20"/>
    </row>
    <row r="857" spans="21:21" x14ac:dyDescent="0.2">
      <c r="U857" s="20"/>
    </row>
    <row r="858" spans="21:21" x14ac:dyDescent="0.2">
      <c r="U858" s="20"/>
    </row>
    <row r="859" spans="21:21" x14ac:dyDescent="0.2">
      <c r="U859" s="20"/>
    </row>
    <row r="860" spans="21:21" x14ac:dyDescent="0.2">
      <c r="U860" s="20"/>
    </row>
    <row r="861" spans="21:21" x14ac:dyDescent="0.2">
      <c r="U861" s="20"/>
    </row>
    <row r="862" spans="21:21" x14ac:dyDescent="0.2">
      <c r="U862" s="20"/>
    </row>
    <row r="863" spans="21:21" x14ac:dyDescent="0.2">
      <c r="U863" s="20"/>
    </row>
    <row r="864" spans="21:21" x14ac:dyDescent="0.2">
      <c r="U864" s="20"/>
    </row>
    <row r="865" spans="21:21" x14ac:dyDescent="0.2">
      <c r="U865" s="20"/>
    </row>
    <row r="866" spans="21:21" x14ac:dyDescent="0.2">
      <c r="U866" s="20"/>
    </row>
    <row r="867" spans="21:21" x14ac:dyDescent="0.2">
      <c r="U867" s="20"/>
    </row>
    <row r="868" spans="21:21" x14ac:dyDescent="0.2">
      <c r="U868" s="20"/>
    </row>
    <row r="869" spans="21:21" x14ac:dyDescent="0.2">
      <c r="U869" s="20"/>
    </row>
    <row r="870" spans="21:21" x14ac:dyDescent="0.2">
      <c r="U870" s="20"/>
    </row>
    <row r="871" spans="21:21" x14ac:dyDescent="0.2">
      <c r="U871" s="20"/>
    </row>
    <row r="872" spans="21:21" x14ac:dyDescent="0.2">
      <c r="U872" s="20"/>
    </row>
    <row r="873" spans="21:21" x14ac:dyDescent="0.2">
      <c r="U873" s="20"/>
    </row>
    <row r="874" spans="21:21" x14ac:dyDescent="0.2">
      <c r="U874" s="20"/>
    </row>
    <row r="875" spans="21:21" x14ac:dyDescent="0.2">
      <c r="U875" s="20"/>
    </row>
    <row r="876" spans="21:21" x14ac:dyDescent="0.2">
      <c r="U876" s="20"/>
    </row>
    <row r="877" spans="21:21" x14ac:dyDescent="0.2">
      <c r="U877" s="20"/>
    </row>
    <row r="878" spans="21:21" x14ac:dyDescent="0.2">
      <c r="U878" s="20"/>
    </row>
    <row r="879" spans="21:21" x14ac:dyDescent="0.2">
      <c r="U879" s="20"/>
    </row>
    <row r="880" spans="21:21" x14ac:dyDescent="0.2">
      <c r="U880" s="20"/>
    </row>
    <row r="881" spans="21:21" x14ac:dyDescent="0.2">
      <c r="U881" s="20"/>
    </row>
    <row r="882" spans="21:21" x14ac:dyDescent="0.2">
      <c r="U882" s="20"/>
    </row>
    <row r="883" spans="21:21" x14ac:dyDescent="0.2">
      <c r="U883" s="20"/>
    </row>
    <row r="884" spans="21:21" x14ac:dyDescent="0.2">
      <c r="U884" s="20"/>
    </row>
    <row r="885" spans="21:21" x14ac:dyDescent="0.2">
      <c r="U885" s="20"/>
    </row>
    <row r="886" spans="21:21" x14ac:dyDescent="0.2">
      <c r="U886" s="20"/>
    </row>
    <row r="887" spans="21:21" x14ac:dyDescent="0.2">
      <c r="U887" s="20"/>
    </row>
    <row r="888" spans="21:21" x14ac:dyDescent="0.2">
      <c r="U888" s="20"/>
    </row>
    <row r="889" spans="21:21" x14ac:dyDescent="0.2">
      <c r="U889" s="20"/>
    </row>
    <row r="890" spans="21:21" x14ac:dyDescent="0.2">
      <c r="U890" s="20"/>
    </row>
    <row r="891" spans="21:21" x14ac:dyDescent="0.2">
      <c r="U891" s="20"/>
    </row>
    <row r="892" spans="21:21" x14ac:dyDescent="0.2">
      <c r="U892" s="20"/>
    </row>
    <row r="893" spans="21:21" x14ac:dyDescent="0.2">
      <c r="U893" s="20"/>
    </row>
    <row r="894" spans="21:21" x14ac:dyDescent="0.2">
      <c r="U894" s="20"/>
    </row>
    <row r="895" spans="21:21" x14ac:dyDescent="0.2">
      <c r="U895" s="20"/>
    </row>
    <row r="896" spans="21:21" x14ac:dyDescent="0.2">
      <c r="U896" s="20"/>
    </row>
    <row r="897" spans="21:21" x14ac:dyDescent="0.2">
      <c r="U897" s="20"/>
    </row>
    <row r="898" spans="21:21" x14ac:dyDescent="0.2">
      <c r="U898" s="20"/>
    </row>
    <row r="899" spans="21:21" x14ac:dyDescent="0.2">
      <c r="U899" s="20"/>
    </row>
    <row r="900" spans="21:21" x14ac:dyDescent="0.2">
      <c r="U900" s="20"/>
    </row>
    <row r="901" spans="21:21" x14ac:dyDescent="0.2">
      <c r="U901" s="20"/>
    </row>
    <row r="902" spans="21:21" x14ac:dyDescent="0.2">
      <c r="U902" s="20"/>
    </row>
    <row r="903" spans="21:21" x14ac:dyDescent="0.2">
      <c r="U903" s="20"/>
    </row>
    <row r="904" spans="21:21" x14ac:dyDescent="0.2">
      <c r="U904" s="20"/>
    </row>
    <row r="905" spans="21:21" x14ac:dyDescent="0.2">
      <c r="U905" s="20"/>
    </row>
    <row r="906" spans="21:21" x14ac:dyDescent="0.2">
      <c r="U906" s="20"/>
    </row>
    <row r="907" spans="21:21" x14ac:dyDescent="0.2">
      <c r="U907" s="20"/>
    </row>
    <row r="908" spans="21:21" x14ac:dyDescent="0.2">
      <c r="U908" s="20"/>
    </row>
    <row r="909" spans="21:21" x14ac:dyDescent="0.2">
      <c r="U909" s="20"/>
    </row>
    <row r="910" spans="21:21" x14ac:dyDescent="0.2">
      <c r="U910" s="20"/>
    </row>
    <row r="911" spans="21:21" x14ac:dyDescent="0.2">
      <c r="U911" s="20"/>
    </row>
    <row r="912" spans="21:21" x14ac:dyDescent="0.2">
      <c r="U912" s="20"/>
    </row>
    <row r="913" spans="21:21" x14ac:dyDescent="0.2">
      <c r="U913" s="20"/>
    </row>
    <row r="914" spans="21:21" x14ac:dyDescent="0.2">
      <c r="U914" s="20"/>
    </row>
    <row r="915" spans="21:21" x14ac:dyDescent="0.2">
      <c r="U915" s="20"/>
    </row>
    <row r="916" spans="21:21" x14ac:dyDescent="0.2">
      <c r="U916" s="20"/>
    </row>
    <row r="917" spans="21:21" x14ac:dyDescent="0.2">
      <c r="U917" s="20"/>
    </row>
    <row r="918" spans="21:21" x14ac:dyDescent="0.2">
      <c r="U918" s="20"/>
    </row>
    <row r="919" spans="21:21" x14ac:dyDescent="0.2">
      <c r="U919" s="20"/>
    </row>
    <row r="920" spans="21:21" x14ac:dyDescent="0.2">
      <c r="U920" s="20"/>
    </row>
    <row r="921" spans="21:21" x14ac:dyDescent="0.2">
      <c r="U921" s="20"/>
    </row>
    <row r="922" spans="21:21" x14ac:dyDescent="0.2">
      <c r="U922" s="20"/>
    </row>
    <row r="923" spans="21:21" x14ac:dyDescent="0.2">
      <c r="U923" s="20"/>
    </row>
    <row r="924" spans="21:21" x14ac:dyDescent="0.2">
      <c r="U924" s="20"/>
    </row>
    <row r="925" spans="21:21" x14ac:dyDescent="0.2">
      <c r="U925" s="20"/>
    </row>
    <row r="926" spans="21:21" x14ac:dyDescent="0.2">
      <c r="U926" s="20"/>
    </row>
    <row r="927" spans="21:21" x14ac:dyDescent="0.2">
      <c r="U927" s="20"/>
    </row>
    <row r="928" spans="21:21" x14ac:dyDescent="0.2">
      <c r="U928" s="20"/>
    </row>
    <row r="929" spans="21:21" x14ac:dyDescent="0.2">
      <c r="U929" s="20"/>
    </row>
    <row r="930" spans="21:21" x14ac:dyDescent="0.2">
      <c r="U930" s="20"/>
    </row>
    <row r="931" spans="21:21" x14ac:dyDescent="0.2">
      <c r="U931" s="20"/>
    </row>
    <row r="932" spans="21:21" x14ac:dyDescent="0.2">
      <c r="U932" s="20"/>
    </row>
    <row r="933" spans="21:21" x14ac:dyDescent="0.2">
      <c r="U933" s="20"/>
    </row>
    <row r="934" spans="21:21" x14ac:dyDescent="0.2">
      <c r="U934" s="20"/>
    </row>
    <row r="935" spans="21:21" x14ac:dyDescent="0.2">
      <c r="U935" s="20"/>
    </row>
    <row r="936" spans="21:21" x14ac:dyDescent="0.2">
      <c r="U936" s="20"/>
    </row>
    <row r="937" spans="21:21" x14ac:dyDescent="0.2">
      <c r="U937" s="20"/>
    </row>
    <row r="938" spans="21:21" x14ac:dyDescent="0.2">
      <c r="U938" s="20"/>
    </row>
    <row r="939" spans="21:21" x14ac:dyDescent="0.2">
      <c r="U939" s="20"/>
    </row>
    <row r="940" spans="21:21" x14ac:dyDescent="0.2">
      <c r="U940" s="20"/>
    </row>
    <row r="941" spans="21:21" x14ac:dyDescent="0.2">
      <c r="U941" s="20"/>
    </row>
    <row r="942" spans="21:21" x14ac:dyDescent="0.2">
      <c r="U942" s="20"/>
    </row>
    <row r="943" spans="21:21" x14ac:dyDescent="0.2">
      <c r="U943" s="20"/>
    </row>
    <row r="944" spans="21:21" x14ac:dyDescent="0.2">
      <c r="U944" s="20"/>
    </row>
    <row r="945" spans="21:21" x14ac:dyDescent="0.2">
      <c r="U945" s="20"/>
    </row>
    <row r="946" spans="21:21" x14ac:dyDescent="0.2">
      <c r="U946" s="20"/>
    </row>
    <row r="947" spans="21:21" x14ac:dyDescent="0.2">
      <c r="U947" s="20"/>
    </row>
    <row r="948" spans="21:21" x14ac:dyDescent="0.2">
      <c r="U948" s="20"/>
    </row>
    <row r="949" spans="21:21" x14ac:dyDescent="0.2">
      <c r="U949" s="20"/>
    </row>
    <row r="950" spans="21:21" x14ac:dyDescent="0.2">
      <c r="U950" s="20"/>
    </row>
    <row r="951" spans="21:21" x14ac:dyDescent="0.2">
      <c r="U951" s="20"/>
    </row>
    <row r="952" spans="21:21" x14ac:dyDescent="0.2">
      <c r="U952" s="20"/>
    </row>
    <row r="953" spans="21:21" x14ac:dyDescent="0.2">
      <c r="U953" s="20"/>
    </row>
    <row r="954" spans="21:21" x14ac:dyDescent="0.2">
      <c r="U954" s="20"/>
    </row>
    <row r="955" spans="21:21" x14ac:dyDescent="0.2">
      <c r="U955" s="20"/>
    </row>
    <row r="956" spans="21:21" x14ac:dyDescent="0.2">
      <c r="U956" s="20"/>
    </row>
    <row r="957" spans="21:21" x14ac:dyDescent="0.2">
      <c r="U957" s="20"/>
    </row>
    <row r="958" spans="21:21" x14ac:dyDescent="0.2">
      <c r="U958" s="20"/>
    </row>
    <row r="959" spans="21:21" x14ac:dyDescent="0.2">
      <c r="U959" s="20"/>
    </row>
    <row r="960" spans="21:21" x14ac:dyDescent="0.2">
      <c r="U960" s="20"/>
    </row>
    <row r="961" spans="21:21" x14ac:dyDescent="0.2">
      <c r="U961" s="20"/>
    </row>
    <row r="962" spans="21:21" x14ac:dyDescent="0.2">
      <c r="U962" s="20"/>
    </row>
    <row r="963" spans="21:21" x14ac:dyDescent="0.2">
      <c r="U963" s="20"/>
    </row>
    <row r="964" spans="21:21" x14ac:dyDescent="0.2">
      <c r="U964" s="20"/>
    </row>
    <row r="965" spans="21:21" x14ac:dyDescent="0.2">
      <c r="U965" s="20"/>
    </row>
    <row r="966" spans="21:21" x14ac:dyDescent="0.2">
      <c r="U966" s="20"/>
    </row>
    <row r="967" spans="21:21" x14ac:dyDescent="0.2">
      <c r="U967" s="20"/>
    </row>
    <row r="968" spans="21:21" x14ac:dyDescent="0.2">
      <c r="U968" s="20"/>
    </row>
    <row r="969" spans="21:21" x14ac:dyDescent="0.2">
      <c r="U969" s="20"/>
    </row>
    <row r="970" spans="21:21" x14ac:dyDescent="0.2">
      <c r="U970" s="20"/>
    </row>
    <row r="971" spans="21:21" x14ac:dyDescent="0.2">
      <c r="U971" s="20"/>
    </row>
    <row r="972" spans="21:21" x14ac:dyDescent="0.2">
      <c r="U972" s="20"/>
    </row>
    <row r="973" spans="21:21" x14ac:dyDescent="0.2">
      <c r="U973" s="20"/>
    </row>
    <row r="974" spans="21:21" x14ac:dyDescent="0.2">
      <c r="U974" s="20"/>
    </row>
    <row r="975" spans="21:21" x14ac:dyDescent="0.2">
      <c r="U975" s="20"/>
    </row>
    <row r="976" spans="21:21" x14ac:dyDescent="0.2">
      <c r="U976" s="20"/>
    </row>
    <row r="977" spans="21:21" x14ac:dyDescent="0.2">
      <c r="U977" s="20"/>
    </row>
    <row r="978" spans="21:21" x14ac:dyDescent="0.2">
      <c r="U978" s="20"/>
    </row>
    <row r="979" spans="21:21" x14ac:dyDescent="0.2">
      <c r="U979" s="20"/>
    </row>
    <row r="980" spans="21:21" x14ac:dyDescent="0.2">
      <c r="U980" s="20"/>
    </row>
    <row r="981" spans="21:21" x14ac:dyDescent="0.2">
      <c r="U981" s="20"/>
    </row>
    <row r="982" spans="21:21" x14ac:dyDescent="0.2">
      <c r="U982" s="20"/>
    </row>
    <row r="983" spans="21:21" x14ac:dyDescent="0.2">
      <c r="U983" s="20"/>
    </row>
    <row r="984" spans="21:21" x14ac:dyDescent="0.2">
      <c r="U984" s="20"/>
    </row>
    <row r="985" spans="21:21" x14ac:dyDescent="0.2">
      <c r="U985" s="20"/>
    </row>
    <row r="986" spans="21:21" x14ac:dyDescent="0.2">
      <c r="U986" s="20"/>
    </row>
    <row r="987" spans="21:21" x14ac:dyDescent="0.2">
      <c r="U987" s="20"/>
    </row>
    <row r="988" spans="21:21" x14ac:dyDescent="0.2">
      <c r="U988" s="20"/>
    </row>
    <row r="989" spans="21:21" x14ac:dyDescent="0.2">
      <c r="U989" s="20"/>
    </row>
    <row r="990" spans="21:21" x14ac:dyDescent="0.2">
      <c r="U990" s="20"/>
    </row>
    <row r="991" spans="21:21" x14ac:dyDescent="0.2">
      <c r="U991" s="20"/>
    </row>
    <row r="992" spans="21:21" x14ac:dyDescent="0.2">
      <c r="U992" s="20"/>
    </row>
    <row r="993" spans="21:21" x14ac:dyDescent="0.2">
      <c r="U993" s="20"/>
    </row>
    <row r="994" spans="21:21" x14ac:dyDescent="0.2">
      <c r="U994" s="20"/>
    </row>
    <row r="995" spans="21:21" x14ac:dyDescent="0.2">
      <c r="U995" s="20"/>
    </row>
    <row r="996" spans="21:21" x14ac:dyDescent="0.2">
      <c r="U996" s="20"/>
    </row>
    <row r="997" spans="21:21" x14ac:dyDescent="0.2">
      <c r="U997" s="20"/>
    </row>
    <row r="998" spans="21:21" x14ac:dyDescent="0.2">
      <c r="U998" s="20"/>
    </row>
    <row r="999" spans="21:21" x14ac:dyDescent="0.2">
      <c r="U999" s="20"/>
    </row>
    <row r="1000" spans="21:21" x14ac:dyDescent="0.2">
      <c r="U1000" s="20"/>
    </row>
    <row r="1001" spans="21:21" x14ac:dyDescent="0.2">
      <c r="U1001" s="20"/>
    </row>
    <row r="1002" spans="21:21" x14ac:dyDescent="0.2">
      <c r="U1002" s="20"/>
    </row>
    <row r="1003" spans="21:21" x14ac:dyDescent="0.2">
      <c r="U1003" s="20"/>
    </row>
    <row r="1004" spans="21:21" x14ac:dyDescent="0.2">
      <c r="U1004" s="20"/>
    </row>
    <row r="1005" spans="21:21" x14ac:dyDescent="0.2">
      <c r="U1005" s="20"/>
    </row>
    <row r="1006" spans="21:21" x14ac:dyDescent="0.2">
      <c r="U1006" s="20"/>
    </row>
    <row r="1007" spans="21:21" x14ac:dyDescent="0.2">
      <c r="U1007" s="20"/>
    </row>
    <row r="1008" spans="21:21" x14ac:dyDescent="0.2">
      <c r="U1008" s="20"/>
    </row>
    <row r="1009" spans="21:21" x14ac:dyDescent="0.2">
      <c r="U1009" s="20"/>
    </row>
    <row r="1010" spans="21:21" x14ac:dyDescent="0.2">
      <c r="U1010" s="20"/>
    </row>
    <row r="1011" spans="21:21" x14ac:dyDescent="0.2">
      <c r="U1011" s="20"/>
    </row>
    <row r="1012" spans="21:21" x14ac:dyDescent="0.2">
      <c r="U1012" s="20"/>
    </row>
    <row r="1013" spans="21:21" x14ac:dyDescent="0.2">
      <c r="U1013" s="20"/>
    </row>
    <row r="1014" spans="21:21" x14ac:dyDescent="0.2">
      <c r="U1014" s="20"/>
    </row>
    <row r="1015" spans="21:21" x14ac:dyDescent="0.2">
      <c r="U1015" s="20"/>
    </row>
    <row r="1016" spans="21:21" x14ac:dyDescent="0.2">
      <c r="U1016" s="20"/>
    </row>
    <row r="1017" spans="21:21" x14ac:dyDescent="0.2">
      <c r="U1017" s="20"/>
    </row>
    <row r="1018" spans="21:21" x14ac:dyDescent="0.2">
      <c r="U1018" s="20"/>
    </row>
    <row r="1019" spans="21:21" x14ac:dyDescent="0.2">
      <c r="U1019" s="20"/>
    </row>
    <row r="1020" spans="21:21" x14ac:dyDescent="0.2">
      <c r="U1020" s="20"/>
    </row>
    <row r="1021" spans="21:21" x14ac:dyDescent="0.2">
      <c r="U1021" s="20"/>
    </row>
    <row r="1022" spans="21:21" x14ac:dyDescent="0.2">
      <c r="U1022" s="20"/>
    </row>
    <row r="1023" spans="21:21" x14ac:dyDescent="0.2">
      <c r="U1023" s="20"/>
    </row>
    <row r="1024" spans="21:21" x14ac:dyDescent="0.2">
      <c r="U1024" s="20"/>
    </row>
    <row r="1025" spans="21:21" x14ac:dyDescent="0.2">
      <c r="U1025" s="20"/>
    </row>
    <row r="1026" spans="21:21" x14ac:dyDescent="0.2">
      <c r="U1026" s="20"/>
    </row>
    <row r="1027" spans="21:21" x14ac:dyDescent="0.2">
      <c r="U1027" s="20"/>
    </row>
    <row r="1028" spans="21:21" x14ac:dyDescent="0.2">
      <c r="U1028" s="20"/>
    </row>
    <row r="1029" spans="21:21" x14ac:dyDescent="0.2">
      <c r="U1029" s="20"/>
    </row>
    <row r="1030" spans="21:21" x14ac:dyDescent="0.2">
      <c r="U1030" s="20"/>
    </row>
    <row r="1031" spans="21:21" x14ac:dyDescent="0.2">
      <c r="U1031" s="20"/>
    </row>
    <row r="1032" spans="21:21" x14ac:dyDescent="0.2">
      <c r="U1032" s="20"/>
    </row>
    <row r="1033" spans="21:21" x14ac:dyDescent="0.2">
      <c r="U1033" s="20"/>
    </row>
    <row r="1034" spans="21:21" x14ac:dyDescent="0.2">
      <c r="U1034" s="20"/>
    </row>
    <row r="1035" spans="21:21" x14ac:dyDescent="0.2">
      <c r="U1035" s="20"/>
    </row>
    <row r="1036" spans="21:21" x14ac:dyDescent="0.2">
      <c r="U1036" s="20"/>
    </row>
    <row r="1037" spans="21:21" x14ac:dyDescent="0.2">
      <c r="U1037" s="20"/>
    </row>
    <row r="1038" spans="21:21" x14ac:dyDescent="0.2">
      <c r="U1038" s="20"/>
    </row>
    <row r="1039" spans="21:21" x14ac:dyDescent="0.2">
      <c r="U1039" s="20"/>
    </row>
    <row r="1040" spans="21:21" x14ac:dyDescent="0.2">
      <c r="U1040" s="20"/>
    </row>
    <row r="1041" spans="21:21" x14ac:dyDescent="0.2">
      <c r="U1041" s="20"/>
    </row>
    <row r="1042" spans="21:21" x14ac:dyDescent="0.2">
      <c r="U1042" s="20"/>
    </row>
    <row r="1043" spans="21:21" x14ac:dyDescent="0.2">
      <c r="U1043" s="20"/>
    </row>
    <row r="1044" spans="21:21" x14ac:dyDescent="0.2">
      <c r="U1044" s="20"/>
    </row>
    <row r="1045" spans="21:21" x14ac:dyDescent="0.2">
      <c r="U1045" s="20"/>
    </row>
    <row r="1046" spans="21:21" x14ac:dyDescent="0.2">
      <c r="U1046" s="20"/>
    </row>
    <row r="1047" spans="21:21" x14ac:dyDescent="0.2">
      <c r="U1047" s="20"/>
    </row>
    <row r="1048" spans="21:21" x14ac:dyDescent="0.2">
      <c r="U1048" s="20"/>
    </row>
    <row r="1049" spans="21:21" x14ac:dyDescent="0.2">
      <c r="U1049" s="20"/>
    </row>
    <row r="1050" spans="21:21" x14ac:dyDescent="0.2">
      <c r="U1050" s="20"/>
    </row>
    <row r="1051" spans="21:21" x14ac:dyDescent="0.2">
      <c r="U1051" s="20"/>
    </row>
    <row r="1052" spans="21:21" x14ac:dyDescent="0.2">
      <c r="U1052" s="20"/>
    </row>
    <row r="1053" spans="21:21" x14ac:dyDescent="0.2">
      <c r="U1053" s="20"/>
    </row>
    <row r="1054" spans="21:21" x14ac:dyDescent="0.2">
      <c r="U1054" s="20"/>
    </row>
    <row r="1055" spans="21:21" x14ac:dyDescent="0.2">
      <c r="U1055" s="20"/>
    </row>
    <row r="1056" spans="21:21" x14ac:dyDescent="0.2">
      <c r="U1056" s="20"/>
    </row>
    <row r="1057" spans="21:21" x14ac:dyDescent="0.2">
      <c r="U1057" s="20"/>
    </row>
    <row r="1058" spans="21:21" x14ac:dyDescent="0.2">
      <c r="U1058" s="20"/>
    </row>
    <row r="1059" spans="21:21" x14ac:dyDescent="0.2">
      <c r="U1059" s="20"/>
    </row>
    <row r="1060" spans="21:21" x14ac:dyDescent="0.2">
      <c r="U1060" s="20"/>
    </row>
    <row r="1061" spans="21:21" x14ac:dyDescent="0.2">
      <c r="U1061" s="20"/>
    </row>
    <row r="1062" spans="21:21" x14ac:dyDescent="0.2">
      <c r="U1062" s="20"/>
    </row>
    <row r="1063" spans="21:21" x14ac:dyDescent="0.2">
      <c r="U1063" s="20"/>
    </row>
    <row r="1064" spans="21:21" x14ac:dyDescent="0.2">
      <c r="U1064" s="20"/>
    </row>
    <row r="1065" spans="21:21" x14ac:dyDescent="0.2">
      <c r="U1065" s="20"/>
    </row>
    <row r="1066" spans="21:21" x14ac:dyDescent="0.2">
      <c r="U1066" s="20"/>
    </row>
    <row r="1067" spans="21:21" x14ac:dyDescent="0.2">
      <c r="U1067" s="20"/>
    </row>
    <row r="1068" spans="21:21" x14ac:dyDescent="0.2">
      <c r="U1068" s="20"/>
    </row>
    <row r="1069" spans="21:21" x14ac:dyDescent="0.2">
      <c r="U1069" s="20"/>
    </row>
    <row r="1070" spans="21:21" x14ac:dyDescent="0.2">
      <c r="U1070" s="20"/>
    </row>
    <row r="1071" spans="21:21" x14ac:dyDescent="0.2">
      <c r="U1071" s="20"/>
    </row>
    <row r="1072" spans="21:21" x14ac:dyDescent="0.2">
      <c r="U1072" s="20"/>
    </row>
    <row r="1073" spans="21:21" x14ac:dyDescent="0.2">
      <c r="U1073" s="20"/>
    </row>
    <row r="1074" spans="21:21" x14ac:dyDescent="0.2">
      <c r="U1074" s="20"/>
    </row>
    <row r="1075" spans="21:21" x14ac:dyDescent="0.2">
      <c r="U1075" s="20"/>
    </row>
    <row r="1076" spans="21:21" x14ac:dyDescent="0.2">
      <c r="U1076" s="20"/>
    </row>
    <row r="1077" spans="21:21" x14ac:dyDescent="0.2">
      <c r="U1077" s="20"/>
    </row>
    <row r="1078" spans="21:21" x14ac:dyDescent="0.2">
      <c r="U1078" s="20"/>
    </row>
    <row r="1079" spans="21:21" x14ac:dyDescent="0.2">
      <c r="U1079" s="20"/>
    </row>
    <row r="1080" spans="21:21" x14ac:dyDescent="0.2">
      <c r="U1080" s="20"/>
    </row>
    <row r="1081" spans="21:21" x14ac:dyDescent="0.2">
      <c r="U1081" s="20"/>
    </row>
    <row r="1082" spans="21:21" x14ac:dyDescent="0.2">
      <c r="U1082" s="20"/>
    </row>
    <row r="1083" spans="21:21" x14ac:dyDescent="0.2">
      <c r="U1083" s="20"/>
    </row>
    <row r="1084" spans="21:21" x14ac:dyDescent="0.2">
      <c r="U1084" s="20"/>
    </row>
    <row r="1085" spans="21:21" x14ac:dyDescent="0.2">
      <c r="U1085" s="20"/>
    </row>
    <row r="1086" spans="21:21" x14ac:dyDescent="0.2">
      <c r="U1086" s="20"/>
    </row>
    <row r="1087" spans="21:21" x14ac:dyDescent="0.2">
      <c r="U1087" s="20"/>
    </row>
    <row r="1088" spans="21:21" x14ac:dyDescent="0.2">
      <c r="U1088" s="20"/>
    </row>
    <row r="1089" spans="21:21" x14ac:dyDescent="0.2">
      <c r="U1089" s="20"/>
    </row>
    <row r="1090" spans="21:21" x14ac:dyDescent="0.2">
      <c r="U1090" s="20"/>
    </row>
    <row r="1091" spans="21:21" x14ac:dyDescent="0.2">
      <c r="U1091" s="20"/>
    </row>
    <row r="1092" spans="21:21" x14ac:dyDescent="0.2">
      <c r="U1092" s="20"/>
    </row>
    <row r="1093" spans="21:21" x14ac:dyDescent="0.2">
      <c r="U1093" s="20"/>
    </row>
    <row r="1094" spans="21:21" x14ac:dyDescent="0.2">
      <c r="U1094" s="20"/>
    </row>
    <row r="1095" spans="21:21" x14ac:dyDescent="0.2">
      <c r="U1095" s="20"/>
    </row>
    <row r="1096" spans="21:21" x14ac:dyDescent="0.2">
      <c r="U1096" s="20"/>
    </row>
    <row r="1097" spans="21:21" x14ac:dyDescent="0.2">
      <c r="U1097" s="20"/>
    </row>
    <row r="1098" spans="21:21" x14ac:dyDescent="0.2">
      <c r="U1098" s="20"/>
    </row>
    <row r="1099" spans="21:21" x14ac:dyDescent="0.2">
      <c r="U1099" s="20"/>
    </row>
    <row r="1100" spans="21:21" x14ac:dyDescent="0.2">
      <c r="U1100" s="20"/>
    </row>
    <row r="1101" spans="21:21" x14ac:dyDescent="0.2">
      <c r="U1101" s="20"/>
    </row>
    <row r="1102" spans="21:21" x14ac:dyDescent="0.2">
      <c r="U1102" s="20"/>
    </row>
    <row r="1103" spans="21:21" x14ac:dyDescent="0.2">
      <c r="U1103" s="20"/>
    </row>
    <row r="1104" spans="21:21" x14ac:dyDescent="0.2">
      <c r="U1104" s="20"/>
    </row>
    <row r="1105" spans="21:21" x14ac:dyDescent="0.2">
      <c r="U1105" s="20"/>
    </row>
    <row r="1106" spans="21:21" x14ac:dyDescent="0.2">
      <c r="U1106" s="20"/>
    </row>
    <row r="1107" spans="21:21" x14ac:dyDescent="0.2">
      <c r="U1107" s="20"/>
    </row>
    <row r="1108" spans="21:21" x14ac:dyDescent="0.2">
      <c r="U1108" s="20"/>
    </row>
    <row r="1109" spans="21:21" x14ac:dyDescent="0.2">
      <c r="U1109" s="20"/>
    </row>
    <row r="1110" spans="21:21" x14ac:dyDescent="0.2">
      <c r="U1110" s="20"/>
    </row>
    <row r="1111" spans="21:21" x14ac:dyDescent="0.2">
      <c r="U1111" s="20"/>
    </row>
    <row r="1112" spans="21:21" x14ac:dyDescent="0.2">
      <c r="U1112" s="20"/>
    </row>
    <row r="1113" spans="21:21" x14ac:dyDescent="0.2">
      <c r="U1113" s="20"/>
    </row>
    <row r="1114" spans="21:21" x14ac:dyDescent="0.2">
      <c r="U1114" s="20"/>
    </row>
    <row r="1115" spans="21:21" x14ac:dyDescent="0.2">
      <c r="U1115" s="20"/>
    </row>
    <row r="1116" spans="21:21" x14ac:dyDescent="0.2">
      <c r="U1116" s="20"/>
    </row>
    <row r="1117" spans="21:21" x14ac:dyDescent="0.2">
      <c r="U1117" s="20"/>
    </row>
    <row r="1118" spans="21:21" x14ac:dyDescent="0.2">
      <c r="U1118" s="20"/>
    </row>
    <row r="1119" spans="21:21" x14ac:dyDescent="0.2">
      <c r="U1119" s="20"/>
    </row>
    <row r="1120" spans="21:21" x14ac:dyDescent="0.2">
      <c r="U1120" s="20"/>
    </row>
    <row r="1121" spans="21:21" x14ac:dyDescent="0.2">
      <c r="U1121" s="20"/>
    </row>
    <row r="1122" spans="21:21" x14ac:dyDescent="0.2">
      <c r="U1122" s="20"/>
    </row>
    <row r="1123" spans="21:21" x14ac:dyDescent="0.2">
      <c r="U1123" s="20"/>
    </row>
    <row r="1124" spans="21:21" x14ac:dyDescent="0.2">
      <c r="U1124" s="20"/>
    </row>
    <row r="1125" spans="21:21" x14ac:dyDescent="0.2">
      <c r="U1125" s="20"/>
    </row>
    <row r="1126" spans="21:21" x14ac:dyDescent="0.2">
      <c r="U1126" s="20"/>
    </row>
    <row r="1127" spans="21:21" x14ac:dyDescent="0.2">
      <c r="U1127" s="20"/>
    </row>
    <row r="1128" spans="21:21" x14ac:dyDescent="0.2">
      <c r="U1128" s="20"/>
    </row>
    <row r="1129" spans="21:21" x14ac:dyDescent="0.2">
      <c r="U1129" s="20"/>
    </row>
    <row r="1130" spans="21:21" x14ac:dyDescent="0.2">
      <c r="U1130" s="20"/>
    </row>
    <row r="1131" spans="21:21" x14ac:dyDescent="0.2">
      <c r="U1131" s="20"/>
    </row>
    <row r="1132" spans="21:21" x14ac:dyDescent="0.2">
      <c r="U1132" s="20"/>
    </row>
    <row r="1133" spans="21:21" x14ac:dyDescent="0.2">
      <c r="U1133" s="20"/>
    </row>
    <row r="1134" spans="21:21" x14ac:dyDescent="0.2">
      <c r="U1134" s="20"/>
    </row>
    <row r="1135" spans="21:21" x14ac:dyDescent="0.2">
      <c r="U1135" s="20"/>
    </row>
    <row r="1136" spans="21:21" x14ac:dyDescent="0.2">
      <c r="U1136" s="20"/>
    </row>
    <row r="1137" spans="21:21" x14ac:dyDescent="0.2">
      <c r="U1137" s="20"/>
    </row>
    <row r="1138" spans="21:21" x14ac:dyDescent="0.2">
      <c r="U1138" s="20"/>
    </row>
    <row r="1139" spans="21:21" x14ac:dyDescent="0.2">
      <c r="U1139" s="20"/>
    </row>
    <row r="1140" spans="21:21" x14ac:dyDescent="0.2">
      <c r="U1140" s="20"/>
    </row>
    <row r="1141" spans="21:21" x14ac:dyDescent="0.2">
      <c r="U1141" s="20"/>
    </row>
    <row r="1142" spans="21:21" x14ac:dyDescent="0.2">
      <c r="U1142" s="20"/>
    </row>
    <row r="1143" spans="21:21" x14ac:dyDescent="0.2">
      <c r="U1143" s="20"/>
    </row>
    <row r="1144" spans="21:21" x14ac:dyDescent="0.2">
      <c r="U1144" s="20"/>
    </row>
    <row r="1145" spans="21:21" x14ac:dyDescent="0.2">
      <c r="U1145" s="20"/>
    </row>
    <row r="1146" spans="21:21" x14ac:dyDescent="0.2">
      <c r="U1146" s="20"/>
    </row>
    <row r="1147" spans="21:21" x14ac:dyDescent="0.2">
      <c r="U1147" s="20"/>
    </row>
    <row r="1148" spans="21:21" x14ac:dyDescent="0.2">
      <c r="U1148" s="20"/>
    </row>
    <row r="1149" spans="21:21" x14ac:dyDescent="0.2">
      <c r="U1149" s="20"/>
    </row>
    <row r="1150" spans="21:21" x14ac:dyDescent="0.2">
      <c r="U1150" s="20"/>
    </row>
    <row r="1151" spans="21:21" x14ac:dyDescent="0.2">
      <c r="U1151" s="20"/>
    </row>
    <row r="1152" spans="21:21" x14ac:dyDescent="0.2">
      <c r="U1152" s="20"/>
    </row>
    <row r="1153" spans="21:21" x14ac:dyDescent="0.2">
      <c r="U1153" s="20"/>
    </row>
    <row r="1154" spans="21:21" x14ac:dyDescent="0.2">
      <c r="U1154" s="20"/>
    </row>
    <row r="1155" spans="21:21" x14ac:dyDescent="0.2">
      <c r="U1155" s="20"/>
    </row>
    <row r="1156" spans="21:21" x14ac:dyDescent="0.2">
      <c r="U1156" s="20"/>
    </row>
    <row r="1157" spans="21:21" x14ac:dyDescent="0.2">
      <c r="U1157" s="20"/>
    </row>
    <row r="1158" spans="21:21" x14ac:dyDescent="0.2">
      <c r="U1158" s="20"/>
    </row>
    <row r="1159" spans="21:21" x14ac:dyDescent="0.2">
      <c r="U1159" s="20"/>
    </row>
    <row r="1160" spans="21:21" x14ac:dyDescent="0.2">
      <c r="U1160" s="20"/>
    </row>
    <row r="1161" spans="21:21" x14ac:dyDescent="0.2">
      <c r="U1161" s="20"/>
    </row>
    <row r="1162" spans="21:21" x14ac:dyDescent="0.2">
      <c r="U1162" s="20"/>
    </row>
    <row r="1163" spans="21:21" x14ac:dyDescent="0.2">
      <c r="U1163" s="20"/>
    </row>
    <row r="1164" spans="21:21" x14ac:dyDescent="0.2">
      <c r="U1164" s="20"/>
    </row>
    <row r="1165" spans="21:21" x14ac:dyDescent="0.2">
      <c r="U1165" s="20"/>
    </row>
    <row r="1166" spans="21:21" x14ac:dyDescent="0.2">
      <c r="U1166" s="20"/>
    </row>
    <row r="1167" spans="21:21" x14ac:dyDescent="0.2">
      <c r="U1167" s="20"/>
    </row>
    <row r="1168" spans="21:21" x14ac:dyDescent="0.2">
      <c r="U1168" s="20"/>
    </row>
    <row r="1169" spans="21:21" x14ac:dyDescent="0.2">
      <c r="U1169" s="20"/>
    </row>
    <row r="1170" spans="21:21" x14ac:dyDescent="0.2">
      <c r="U1170" s="20"/>
    </row>
    <row r="1171" spans="21:21" x14ac:dyDescent="0.2">
      <c r="U1171" s="20"/>
    </row>
    <row r="1172" spans="21:21" x14ac:dyDescent="0.2">
      <c r="U1172" s="20"/>
    </row>
    <row r="1173" spans="21:21" x14ac:dyDescent="0.2">
      <c r="U1173" s="20"/>
    </row>
    <row r="1174" spans="21:21" x14ac:dyDescent="0.2">
      <c r="U1174" s="20"/>
    </row>
    <row r="1175" spans="21:21" x14ac:dyDescent="0.2">
      <c r="U1175" s="20"/>
    </row>
    <row r="1176" spans="21:21" x14ac:dyDescent="0.2">
      <c r="U1176" s="20"/>
    </row>
    <row r="1177" spans="21:21" x14ac:dyDescent="0.2">
      <c r="U1177" s="20"/>
    </row>
    <row r="1178" spans="21:21" x14ac:dyDescent="0.2">
      <c r="U1178" s="20"/>
    </row>
    <row r="1179" spans="21:21" x14ac:dyDescent="0.2">
      <c r="U1179" s="20"/>
    </row>
    <row r="1180" spans="21:21" x14ac:dyDescent="0.2">
      <c r="U1180" s="20"/>
    </row>
    <row r="1181" spans="21:21" x14ac:dyDescent="0.2">
      <c r="U1181" s="20"/>
    </row>
    <row r="1182" spans="21:21" x14ac:dyDescent="0.2">
      <c r="U1182" s="20"/>
    </row>
    <row r="1183" spans="21:21" x14ac:dyDescent="0.2">
      <c r="U1183" s="20"/>
    </row>
    <row r="1184" spans="21:21" x14ac:dyDescent="0.2">
      <c r="U1184" s="20"/>
    </row>
    <row r="1185" spans="21:21" x14ac:dyDescent="0.2">
      <c r="U1185" s="20"/>
    </row>
    <row r="1186" spans="21:21" x14ac:dyDescent="0.2">
      <c r="U1186" s="20"/>
    </row>
    <row r="1187" spans="21:21" x14ac:dyDescent="0.2">
      <c r="U1187" s="20"/>
    </row>
    <row r="1188" spans="21:21" x14ac:dyDescent="0.2">
      <c r="U1188" s="20"/>
    </row>
    <row r="1189" spans="21:21" x14ac:dyDescent="0.2">
      <c r="U1189" s="20"/>
    </row>
    <row r="1190" spans="21:21" x14ac:dyDescent="0.2">
      <c r="U1190" s="20"/>
    </row>
    <row r="1191" spans="21:21" x14ac:dyDescent="0.2">
      <c r="U1191" s="20"/>
    </row>
    <row r="1192" spans="21:21" x14ac:dyDescent="0.2">
      <c r="U1192" s="20"/>
    </row>
    <row r="1193" spans="21:21" x14ac:dyDescent="0.2">
      <c r="U1193" s="20"/>
    </row>
    <row r="1194" spans="21:21" x14ac:dyDescent="0.2">
      <c r="U1194" s="20"/>
    </row>
    <row r="1195" spans="21:21" x14ac:dyDescent="0.2">
      <c r="U1195" s="20"/>
    </row>
    <row r="1196" spans="21:21" x14ac:dyDescent="0.2">
      <c r="U1196" s="20"/>
    </row>
    <row r="1197" spans="21:21" x14ac:dyDescent="0.2">
      <c r="U1197" s="20"/>
    </row>
    <row r="1198" spans="21:21" x14ac:dyDescent="0.2">
      <c r="U1198" s="20"/>
    </row>
    <row r="1199" spans="21:21" x14ac:dyDescent="0.2">
      <c r="U1199" s="20"/>
    </row>
    <row r="1200" spans="21:21" x14ac:dyDescent="0.2">
      <c r="U1200" s="20"/>
    </row>
    <row r="1201" spans="21:21" x14ac:dyDescent="0.2">
      <c r="U1201" s="20"/>
    </row>
    <row r="1202" spans="21:21" x14ac:dyDescent="0.2">
      <c r="U1202" s="20"/>
    </row>
    <row r="1203" spans="21:21" x14ac:dyDescent="0.2">
      <c r="U1203" s="20"/>
    </row>
    <row r="1204" spans="21:21" x14ac:dyDescent="0.2">
      <c r="U1204" s="20"/>
    </row>
    <row r="1205" spans="21:21" x14ac:dyDescent="0.2">
      <c r="U1205" s="20"/>
    </row>
    <row r="1206" spans="21:21" x14ac:dyDescent="0.2">
      <c r="U1206" s="20"/>
    </row>
    <row r="1207" spans="21:21" x14ac:dyDescent="0.2">
      <c r="U1207" s="20"/>
    </row>
    <row r="1208" spans="21:21" x14ac:dyDescent="0.2">
      <c r="U1208" s="20"/>
    </row>
    <row r="1209" spans="21:21" x14ac:dyDescent="0.2">
      <c r="U1209" s="20"/>
    </row>
    <row r="1210" spans="21:21" x14ac:dyDescent="0.2">
      <c r="U1210" s="20"/>
    </row>
    <row r="1211" spans="21:21" x14ac:dyDescent="0.2">
      <c r="U1211" s="20"/>
    </row>
    <row r="1212" spans="21:21" x14ac:dyDescent="0.2">
      <c r="U1212" s="20"/>
    </row>
    <row r="1213" spans="21:21" x14ac:dyDescent="0.2">
      <c r="U1213" s="20"/>
    </row>
    <row r="1214" spans="21:21" x14ac:dyDescent="0.2">
      <c r="U1214" s="20"/>
    </row>
    <row r="1215" spans="21:21" x14ac:dyDescent="0.2">
      <c r="U1215" s="20"/>
    </row>
    <row r="1216" spans="21:21" x14ac:dyDescent="0.2">
      <c r="U1216" s="20"/>
    </row>
    <row r="1217" spans="21:21" x14ac:dyDescent="0.2">
      <c r="U1217" s="20"/>
    </row>
    <row r="1218" spans="21:21" x14ac:dyDescent="0.2">
      <c r="U1218" s="20"/>
    </row>
    <row r="1219" spans="21:21" x14ac:dyDescent="0.2">
      <c r="U1219" s="20"/>
    </row>
    <row r="1220" spans="21:21" x14ac:dyDescent="0.2">
      <c r="U1220" s="20"/>
    </row>
    <row r="1221" spans="21:21" x14ac:dyDescent="0.2">
      <c r="U1221" s="20"/>
    </row>
    <row r="1222" spans="21:21" x14ac:dyDescent="0.2">
      <c r="U1222" s="20"/>
    </row>
    <row r="1223" spans="21:21" x14ac:dyDescent="0.2">
      <c r="U1223" s="20"/>
    </row>
    <row r="1224" spans="21:21" x14ac:dyDescent="0.2">
      <c r="U1224" s="20"/>
    </row>
    <row r="1225" spans="21:21" x14ac:dyDescent="0.2">
      <c r="U1225" s="20"/>
    </row>
    <row r="1226" spans="21:21" x14ac:dyDescent="0.2">
      <c r="U1226" s="20"/>
    </row>
    <row r="1227" spans="21:21" x14ac:dyDescent="0.2">
      <c r="U1227" s="20"/>
    </row>
    <row r="1228" spans="21:21" x14ac:dyDescent="0.2">
      <c r="U1228" s="20"/>
    </row>
    <row r="1229" spans="21:21" x14ac:dyDescent="0.2">
      <c r="U1229" s="20"/>
    </row>
    <row r="1230" spans="21:21" x14ac:dyDescent="0.2">
      <c r="U1230" s="20"/>
    </row>
    <row r="1231" spans="21:21" x14ac:dyDescent="0.2">
      <c r="U1231" s="20"/>
    </row>
    <row r="1232" spans="21:21" x14ac:dyDescent="0.2">
      <c r="U1232" s="20"/>
    </row>
    <row r="1233" spans="21:21" x14ac:dyDescent="0.2">
      <c r="U1233" s="20"/>
    </row>
    <row r="1234" spans="21:21" x14ac:dyDescent="0.2">
      <c r="U1234" s="20"/>
    </row>
    <row r="1235" spans="21:21" x14ac:dyDescent="0.2">
      <c r="U1235" s="20"/>
    </row>
    <row r="1236" spans="21:21" x14ac:dyDescent="0.2">
      <c r="U1236" s="20"/>
    </row>
    <row r="1237" spans="21:21" x14ac:dyDescent="0.2">
      <c r="U1237" s="20"/>
    </row>
    <row r="1238" spans="21:21" x14ac:dyDescent="0.2">
      <c r="U1238" s="20"/>
    </row>
    <row r="1239" spans="21:21" x14ac:dyDescent="0.2">
      <c r="U1239" s="20"/>
    </row>
    <row r="1240" spans="21:21" x14ac:dyDescent="0.2">
      <c r="U1240" s="20"/>
    </row>
    <row r="1241" spans="21:21" x14ac:dyDescent="0.2">
      <c r="U1241" s="20"/>
    </row>
    <row r="1242" spans="21:21" x14ac:dyDescent="0.2">
      <c r="U1242" s="20"/>
    </row>
    <row r="1243" spans="21:21" x14ac:dyDescent="0.2">
      <c r="U1243" s="20"/>
    </row>
    <row r="1244" spans="21:21" x14ac:dyDescent="0.2">
      <c r="U1244" s="20"/>
    </row>
    <row r="1245" spans="21:21" x14ac:dyDescent="0.2">
      <c r="U1245" s="20"/>
    </row>
    <row r="1246" spans="21:21" x14ac:dyDescent="0.2">
      <c r="U1246" s="20"/>
    </row>
    <row r="1247" spans="21:21" x14ac:dyDescent="0.2">
      <c r="U1247" s="20"/>
    </row>
    <row r="1248" spans="21:21" x14ac:dyDescent="0.2">
      <c r="U1248" s="20"/>
    </row>
    <row r="1249" spans="21:21" x14ac:dyDescent="0.2">
      <c r="U1249" s="20"/>
    </row>
    <row r="1250" spans="21:21" x14ac:dyDescent="0.2">
      <c r="U1250" s="20"/>
    </row>
    <row r="1251" spans="21:21" x14ac:dyDescent="0.2">
      <c r="U1251" s="20"/>
    </row>
    <row r="1252" spans="21:21" x14ac:dyDescent="0.2">
      <c r="U1252" s="20"/>
    </row>
    <row r="1253" spans="21:21" x14ac:dyDescent="0.2">
      <c r="U1253" s="20"/>
    </row>
    <row r="1254" spans="21:21" x14ac:dyDescent="0.2">
      <c r="U1254" s="20"/>
    </row>
    <row r="1255" spans="21:21" x14ac:dyDescent="0.2">
      <c r="U1255" s="20"/>
    </row>
    <row r="1256" spans="21:21" x14ac:dyDescent="0.2">
      <c r="U1256" s="20"/>
    </row>
    <row r="1257" spans="21:21" x14ac:dyDescent="0.2">
      <c r="U1257" s="20"/>
    </row>
    <row r="1258" spans="21:21" x14ac:dyDescent="0.2">
      <c r="U1258" s="20"/>
    </row>
    <row r="1259" spans="21:21" x14ac:dyDescent="0.2">
      <c r="U1259" s="20"/>
    </row>
    <row r="1260" spans="21:21" x14ac:dyDescent="0.2">
      <c r="U1260" s="20"/>
    </row>
    <row r="1261" spans="21:21" x14ac:dyDescent="0.2">
      <c r="U1261" s="20"/>
    </row>
    <row r="1262" spans="21:21" x14ac:dyDescent="0.2">
      <c r="U1262" s="20"/>
    </row>
    <row r="1263" spans="21:21" x14ac:dyDescent="0.2">
      <c r="U1263" s="20"/>
    </row>
    <row r="1264" spans="21:21" x14ac:dyDescent="0.2">
      <c r="U1264" s="20"/>
    </row>
    <row r="1265" spans="21:21" x14ac:dyDescent="0.2">
      <c r="U1265" s="20"/>
    </row>
    <row r="1266" spans="21:21" x14ac:dyDescent="0.2">
      <c r="U1266" s="20"/>
    </row>
    <row r="1267" spans="21:21" x14ac:dyDescent="0.2">
      <c r="U1267" s="20"/>
    </row>
    <row r="1268" spans="21:21" x14ac:dyDescent="0.2">
      <c r="U1268" s="20"/>
    </row>
    <row r="1269" spans="21:21" x14ac:dyDescent="0.2">
      <c r="U1269" s="20"/>
    </row>
    <row r="1270" spans="21:21" x14ac:dyDescent="0.2">
      <c r="U1270" s="20"/>
    </row>
    <row r="1271" spans="21:21" x14ac:dyDescent="0.2">
      <c r="U1271" s="20"/>
    </row>
    <row r="1272" spans="21:21" x14ac:dyDescent="0.2">
      <c r="U1272" s="20"/>
    </row>
    <row r="1273" spans="21:21" x14ac:dyDescent="0.2">
      <c r="U1273" s="20"/>
    </row>
    <row r="1274" spans="21:21" x14ac:dyDescent="0.2">
      <c r="U1274" s="20"/>
    </row>
    <row r="1275" spans="21:21" x14ac:dyDescent="0.2">
      <c r="U1275" s="20"/>
    </row>
    <row r="1276" spans="21:21" x14ac:dyDescent="0.2">
      <c r="U1276" s="20"/>
    </row>
    <row r="1277" spans="21:21" x14ac:dyDescent="0.2">
      <c r="U1277" s="20"/>
    </row>
    <row r="1278" spans="21:21" x14ac:dyDescent="0.2">
      <c r="U1278" s="20"/>
    </row>
    <row r="1279" spans="21:21" x14ac:dyDescent="0.2">
      <c r="U1279" s="20"/>
    </row>
    <row r="1280" spans="21:21" x14ac:dyDescent="0.2">
      <c r="U1280" s="20"/>
    </row>
    <row r="1281" spans="21:21" x14ac:dyDescent="0.2">
      <c r="U1281" s="20"/>
    </row>
    <row r="1282" spans="21:21" x14ac:dyDescent="0.2">
      <c r="U1282" s="20"/>
    </row>
    <row r="1283" spans="21:21" x14ac:dyDescent="0.2">
      <c r="U1283" s="20"/>
    </row>
    <row r="1284" spans="21:21" x14ac:dyDescent="0.2">
      <c r="U1284" s="20"/>
    </row>
    <row r="1285" spans="21:21" x14ac:dyDescent="0.2">
      <c r="U1285" s="20"/>
    </row>
    <row r="1286" spans="21:21" x14ac:dyDescent="0.2">
      <c r="U1286" s="20"/>
    </row>
    <row r="1287" spans="21:21" x14ac:dyDescent="0.2">
      <c r="U1287" s="20"/>
    </row>
    <row r="1288" spans="21:21" x14ac:dyDescent="0.2">
      <c r="U1288" s="20"/>
    </row>
    <row r="1289" spans="21:21" x14ac:dyDescent="0.2">
      <c r="U1289" s="20"/>
    </row>
    <row r="1290" spans="21:21" x14ac:dyDescent="0.2">
      <c r="U1290" s="20"/>
    </row>
    <row r="1291" spans="21:21" x14ac:dyDescent="0.2">
      <c r="U1291" s="20"/>
    </row>
    <row r="1292" spans="21:21" x14ac:dyDescent="0.2">
      <c r="U1292" s="20"/>
    </row>
    <row r="1293" spans="21:21" x14ac:dyDescent="0.2">
      <c r="U1293" s="20"/>
    </row>
    <row r="1294" spans="21:21" x14ac:dyDescent="0.2">
      <c r="U1294" s="20"/>
    </row>
    <row r="1295" spans="21:21" x14ac:dyDescent="0.2">
      <c r="U1295" s="20"/>
    </row>
    <row r="1296" spans="21:21" x14ac:dyDescent="0.2">
      <c r="U1296" s="20"/>
    </row>
    <row r="1297" spans="21:21" x14ac:dyDescent="0.2">
      <c r="U1297" s="20"/>
    </row>
    <row r="1298" spans="21:21" x14ac:dyDescent="0.2">
      <c r="U1298" s="20"/>
    </row>
    <row r="1299" spans="21:21" x14ac:dyDescent="0.2">
      <c r="U1299" s="20"/>
    </row>
    <row r="1300" spans="21:21" x14ac:dyDescent="0.2">
      <c r="U1300" s="20"/>
    </row>
    <row r="1301" spans="21:21" x14ac:dyDescent="0.2">
      <c r="U1301" s="20"/>
    </row>
    <row r="1302" spans="21:21" x14ac:dyDescent="0.2">
      <c r="U1302" s="20"/>
    </row>
    <row r="1303" spans="21:21" x14ac:dyDescent="0.2">
      <c r="U1303" s="20"/>
    </row>
    <row r="1304" spans="21:21" x14ac:dyDescent="0.2">
      <c r="U1304" s="20"/>
    </row>
    <row r="1305" spans="21:21" x14ac:dyDescent="0.2">
      <c r="U1305" s="20"/>
    </row>
    <row r="1306" spans="21:21" x14ac:dyDescent="0.2">
      <c r="U1306" s="20"/>
    </row>
    <row r="1307" spans="21:21" x14ac:dyDescent="0.2">
      <c r="U1307" s="20"/>
    </row>
    <row r="1308" spans="21:21" x14ac:dyDescent="0.2">
      <c r="U1308" s="20"/>
    </row>
    <row r="1309" spans="21:21" x14ac:dyDescent="0.2">
      <c r="U1309" s="20"/>
    </row>
    <row r="1310" spans="21:21" x14ac:dyDescent="0.2">
      <c r="U1310" s="20"/>
    </row>
    <row r="1311" spans="21:21" x14ac:dyDescent="0.2">
      <c r="U1311" s="20"/>
    </row>
    <row r="1312" spans="21:21" x14ac:dyDescent="0.2">
      <c r="U1312" s="20"/>
    </row>
    <row r="1313" spans="21:21" x14ac:dyDescent="0.2">
      <c r="U1313" s="20"/>
    </row>
    <row r="1314" spans="21:21" x14ac:dyDescent="0.2">
      <c r="U1314" s="20"/>
    </row>
    <row r="1315" spans="21:21" x14ac:dyDescent="0.2">
      <c r="U1315" s="20"/>
    </row>
    <row r="1316" spans="21:21" x14ac:dyDescent="0.2">
      <c r="U1316" s="20"/>
    </row>
    <row r="1317" spans="21:21" x14ac:dyDescent="0.2">
      <c r="U1317" s="20"/>
    </row>
    <row r="1318" spans="21:21" x14ac:dyDescent="0.2">
      <c r="U1318" s="20"/>
    </row>
    <row r="1319" spans="21:21" x14ac:dyDescent="0.2">
      <c r="U1319" s="20"/>
    </row>
    <row r="1320" spans="21:21" x14ac:dyDescent="0.2">
      <c r="U1320" s="20"/>
    </row>
    <row r="1321" spans="21:21" x14ac:dyDescent="0.2">
      <c r="U1321" s="20"/>
    </row>
    <row r="1322" spans="21:21" x14ac:dyDescent="0.2">
      <c r="U1322" s="20"/>
    </row>
    <row r="1323" spans="21:21" x14ac:dyDescent="0.2">
      <c r="U1323" s="20"/>
    </row>
    <row r="1324" spans="21:21" x14ac:dyDescent="0.2">
      <c r="U1324" s="20"/>
    </row>
    <row r="1325" spans="21:21" x14ac:dyDescent="0.2">
      <c r="U1325" s="20"/>
    </row>
    <row r="1326" spans="21:21" x14ac:dyDescent="0.2">
      <c r="U1326" s="20"/>
    </row>
    <row r="1327" spans="21:21" x14ac:dyDescent="0.2">
      <c r="U1327" s="20"/>
    </row>
    <row r="1328" spans="21:21" x14ac:dyDescent="0.2">
      <c r="U1328" s="20"/>
    </row>
    <row r="1329" spans="21:21" x14ac:dyDescent="0.2">
      <c r="U1329" s="20"/>
    </row>
    <row r="1330" spans="21:21" x14ac:dyDescent="0.2">
      <c r="U1330" s="20"/>
    </row>
    <row r="1331" spans="21:21" x14ac:dyDescent="0.2">
      <c r="U1331" s="20"/>
    </row>
    <row r="1332" spans="21:21" x14ac:dyDescent="0.2">
      <c r="U1332" s="20"/>
    </row>
    <row r="1333" spans="21:21" x14ac:dyDescent="0.2">
      <c r="U1333" s="20"/>
    </row>
    <row r="1334" spans="21:21" x14ac:dyDescent="0.2">
      <c r="U1334" s="20"/>
    </row>
    <row r="1335" spans="21:21" x14ac:dyDescent="0.2">
      <c r="U1335" s="20"/>
    </row>
    <row r="1336" spans="21:21" x14ac:dyDescent="0.2">
      <c r="U1336" s="20"/>
    </row>
    <row r="1337" spans="21:21" x14ac:dyDescent="0.2">
      <c r="U1337" s="20"/>
    </row>
    <row r="1338" spans="21:21" x14ac:dyDescent="0.2">
      <c r="U1338" s="20"/>
    </row>
    <row r="1339" spans="21:21" x14ac:dyDescent="0.2">
      <c r="U1339" s="20"/>
    </row>
    <row r="1340" spans="21:21" x14ac:dyDescent="0.2">
      <c r="U1340" s="20"/>
    </row>
    <row r="1341" spans="21:21" x14ac:dyDescent="0.2">
      <c r="U1341" s="20"/>
    </row>
    <row r="1342" spans="21:21" x14ac:dyDescent="0.2">
      <c r="U1342" s="20"/>
    </row>
    <row r="1343" spans="21:21" x14ac:dyDescent="0.2">
      <c r="U1343" s="20"/>
    </row>
    <row r="1344" spans="21:21" x14ac:dyDescent="0.2">
      <c r="U1344" s="20"/>
    </row>
    <row r="1345" spans="21:21" x14ac:dyDescent="0.2">
      <c r="U1345" s="20"/>
    </row>
    <row r="1346" spans="21:21" x14ac:dyDescent="0.2">
      <c r="U1346" s="20"/>
    </row>
    <row r="1347" spans="21:21" x14ac:dyDescent="0.2">
      <c r="U1347" s="20"/>
    </row>
    <row r="1348" spans="21:21" x14ac:dyDescent="0.2">
      <c r="U1348" s="20"/>
    </row>
    <row r="1349" spans="21:21" x14ac:dyDescent="0.2">
      <c r="U1349" s="20"/>
    </row>
    <row r="1350" spans="21:21" x14ac:dyDescent="0.2">
      <c r="U1350" s="20"/>
    </row>
    <row r="1351" spans="21:21" x14ac:dyDescent="0.2">
      <c r="U1351" s="20"/>
    </row>
    <row r="1352" spans="21:21" x14ac:dyDescent="0.2">
      <c r="U1352" s="20"/>
    </row>
    <row r="1353" spans="21:21" x14ac:dyDescent="0.2">
      <c r="U1353" s="20"/>
    </row>
    <row r="1354" spans="21:21" x14ac:dyDescent="0.2">
      <c r="U1354" s="20"/>
    </row>
    <row r="1355" spans="21:21" x14ac:dyDescent="0.2">
      <c r="U1355" s="20"/>
    </row>
    <row r="1356" spans="21:21" x14ac:dyDescent="0.2">
      <c r="U1356" s="20"/>
    </row>
    <row r="1357" spans="21:21" x14ac:dyDescent="0.2">
      <c r="U1357" s="20"/>
    </row>
    <row r="1358" spans="21:21" x14ac:dyDescent="0.2">
      <c r="U1358" s="20"/>
    </row>
    <row r="1359" spans="21:21" x14ac:dyDescent="0.2">
      <c r="U1359" s="20"/>
    </row>
    <row r="1360" spans="21:21" x14ac:dyDescent="0.2">
      <c r="U1360" s="20"/>
    </row>
    <row r="1361" spans="21:21" x14ac:dyDescent="0.2">
      <c r="U1361" s="20"/>
    </row>
    <row r="1362" spans="21:21" x14ac:dyDescent="0.2">
      <c r="U1362" s="20"/>
    </row>
    <row r="1363" spans="21:21" x14ac:dyDescent="0.2">
      <c r="U1363" s="20"/>
    </row>
    <row r="1364" spans="21:21" x14ac:dyDescent="0.2">
      <c r="U1364" s="20"/>
    </row>
    <row r="1365" spans="21:21" x14ac:dyDescent="0.2">
      <c r="U1365" s="20"/>
    </row>
    <row r="1366" spans="21:21" x14ac:dyDescent="0.2">
      <c r="U1366" s="20"/>
    </row>
    <row r="1367" spans="21:21" x14ac:dyDescent="0.2">
      <c r="U1367" s="20"/>
    </row>
    <row r="1368" spans="21:21" x14ac:dyDescent="0.2">
      <c r="U1368" s="20"/>
    </row>
    <row r="1369" spans="21:21" x14ac:dyDescent="0.2">
      <c r="U1369" s="20"/>
    </row>
    <row r="1370" spans="21:21" x14ac:dyDescent="0.2">
      <c r="U1370" s="20"/>
    </row>
    <row r="1371" spans="21:21" x14ac:dyDescent="0.2">
      <c r="U1371" s="20"/>
    </row>
    <row r="1372" spans="21:21" x14ac:dyDescent="0.2">
      <c r="U1372" s="20"/>
    </row>
    <row r="1373" spans="21:21" x14ac:dyDescent="0.2">
      <c r="U1373" s="20"/>
    </row>
    <row r="1374" spans="21:21" x14ac:dyDescent="0.2">
      <c r="U1374" s="20"/>
    </row>
    <row r="1375" spans="21:21" x14ac:dyDescent="0.2">
      <c r="U1375" s="20"/>
    </row>
    <row r="1376" spans="21:21" x14ac:dyDescent="0.2">
      <c r="U1376" s="20"/>
    </row>
    <row r="1377" spans="21:21" x14ac:dyDescent="0.2">
      <c r="U1377" s="20"/>
    </row>
    <row r="1378" spans="21:21" x14ac:dyDescent="0.2">
      <c r="U1378" s="20"/>
    </row>
    <row r="1379" spans="21:21" x14ac:dyDescent="0.2">
      <c r="U1379" s="20"/>
    </row>
    <row r="1380" spans="21:21" x14ac:dyDescent="0.2">
      <c r="U1380" s="20"/>
    </row>
    <row r="1381" spans="21:21" x14ac:dyDescent="0.2">
      <c r="U1381" s="20"/>
    </row>
    <row r="1382" spans="21:21" x14ac:dyDescent="0.2">
      <c r="U1382" s="20"/>
    </row>
    <row r="1383" spans="21:21" x14ac:dyDescent="0.2">
      <c r="U1383" s="20"/>
    </row>
    <row r="1384" spans="21:21" x14ac:dyDescent="0.2">
      <c r="U1384" s="20"/>
    </row>
    <row r="1385" spans="21:21" x14ac:dyDescent="0.2">
      <c r="U1385" s="20"/>
    </row>
    <row r="1386" spans="21:21" x14ac:dyDescent="0.2">
      <c r="U1386" s="20"/>
    </row>
    <row r="1387" spans="21:21" x14ac:dyDescent="0.2">
      <c r="U1387" s="20"/>
    </row>
    <row r="1388" spans="21:21" x14ac:dyDescent="0.2">
      <c r="U1388" s="20"/>
    </row>
    <row r="1389" spans="21:21" x14ac:dyDescent="0.2">
      <c r="U1389" s="20"/>
    </row>
    <row r="1390" spans="21:21" x14ac:dyDescent="0.2">
      <c r="U1390" s="20"/>
    </row>
    <row r="1391" spans="21:21" x14ac:dyDescent="0.2">
      <c r="U1391" s="20"/>
    </row>
    <row r="1392" spans="21:21" x14ac:dyDescent="0.2">
      <c r="U1392" s="20"/>
    </row>
    <row r="1393" spans="21:21" x14ac:dyDescent="0.2">
      <c r="U1393" s="20"/>
    </row>
    <row r="1394" spans="21:21" x14ac:dyDescent="0.2">
      <c r="U1394" s="20"/>
    </row>
    <row r="1395" spans="21:21" x14ac:dyDescent="0.2">
      <c r="U1395" s="20"/>
    </row>
    <row r="1396" spans="21:21" x14ac:dyDescent="0.2">
      <c r="U1396" s="20"/>
    </row>
    <row r="1397" spans="21:21" x14ac:dyDescent="0.2">
      <c r="U1397" s="20"/>
    </row>
    <row r="1398" spans="21:21" x14ac:dyDescent="0.2">
      <c r="U1398" s="20"/>
    </row>
    <row r="1399" spans="21:21" x14ac:dyDescent="0.2">
      <c r="U1399" s="20"/>
    </row>
    <row r="1400" spans="21:21" x14ac:dyDescent="0.2">
      <c r="U1400" s="20"/>
    </row>
    <row r="1401" spans="21:21" x14ac:dyDescent="0.2">
      <c r="U1401" s="20"/>
    </row>
    <row r="1402" spans="21:21" x14ac:dyDescent="0.2">
      <c r="U1402" s="20"/>
    </row>
    <row r="1403" spans="21:21" x14ac:dyDescent="0.2">
      <c r="U1403" s="20"/>
    </row>
    <row r="1404" spans="21:21" x14ac:dyDescent="0.2">
      <c r="U1404" s="20"/>
    </row>
    <row r="1405" spans="21:21" x14ac:dyDescent="0.2">
      <c r="U1405" s="20"/>
    </row>
    <row r="1406" spans="21:21" x14ac:dyDescent="0.2">
      <c r="U1406" s="20"/>
    </row>
    <row r="1407" spans="21:21" x14ac:dyDescent="0.2">
      <c r="U1407" s="20"/>
    </row>
    <row r="1408" spans="21:21" x14ac:dyDescent="0.2">
      <c r="U1408" s="20"/>
    </row>
    <row r="1409" spans="21:21" x14ac:dyDescent="0.2">
      <c r="U1409" s="20"/>
    </row>
    <row r="1410" spans="21:21" x14ac:dyDescent="0.2">
      <c r="U1410" s="20"/>
    </row>
    <row r="1411" spans="21:21" x14ac:dyDescent="0.2">
      <c r="U1411" s="20"/>
    </row>
    <row r="1412" spans="21:21" x14ac:dyDescent="0.2">
      <c r="U1412" s="20"/>
    </row>
    <row r="1413" spans="21:21" x14ac:dyDescent="0.2">
      <c r="U1413" s="20"/>
    </row>
    <row r="1414" spans="21:21" x14ac:dyDescent="0.2">
      <c r="U1414" s="20"/>
    </row>
    <row r="1415" spans="21:21" x14ac:dyDescent="0.2">
      <c r="U1415" s="20"/>
    </row>
    <row r="1416" spans="21:21" x14ac:dyDescent="0.2">
      <c r="U1416" s="20"/>
    </row>
    <row r="1417" spans="21:21" x14ac:dyDescent="0.2">
      <c r="U1417" s="20"/>
    </row>
    <row r="1418" spans="21:21" x14ac:dyDescent="0.2">
      <c r="U1418" s="20"/>
    </row>
    <row r="1419" spans="21:21" x14ac:dyDescent="0.2">
      <c r="U1419" s="20"/>
    </row>
    <row r="1420" spans="21:21" x14ac:dyDescent="0.2">
      <c r="U1420" s="20"/>
    </row>
    <row r="1421" spans="21:21" x14ac:dyDescent="0.2">
      <c r="U1421" s="20"/>
    </row>
    <row r="1422" spans="21:21" x14ac:dyDescent="0.2">
      <c r="U1422" s="20"/>
    </row>
    <row r="1423" spans="21:21" x14ac:dyDescent="0.2">
      <c r="U1423" s="20"/>
    </row>
    <row r="1424" spans="21:21" x14ac:dyDescent="0.2">
      <c r="U1424" s="20"/>
    </row>
    <row r="1425" spans="21:21" x14ac:dyDescent="0.2">
      <c r="U1425" s="20"/>
    </row>
    <row r="1426" spans="21:21" x14ac:dyDescent="0.2">
      <c r="U1426" s="20"/>
    </row>
    <row r="1427" spans="21:21" x14ac:dyDescent="0.2">
      <c r="U1427" s="20"/>
    </row>
    <row r="1428" spans="21:21" x14ac:dyDescent="0.2">
      <c r="U1428" s="20"/>
    </row>
    <row r="1429" spans="21:21" x14ac:dyDescent="0.2">
      <c r="U1429" s="20"/>
    </row>
    <row r="1430" spans="21:21" x14ac:dyDescent="0.2">
      <c r="U1430" s="20"/>
    </row>
    <row r="1431" spans="21:21" x14ac:dyDescent="0.2">
      <c r="U1431" s="20"/>
    </row>
    <row r="1432" spans="21:21" x14ac:dyDescent="0.2">
      <c r="U1432" s="20"/>
    </row>
    <row r="1433" spans="21:21" x14ac:dyDescent="0.2">
      <c r="U1433" s="20"/>
    </row>
    <row r="1434" spans="21:21" x14ac:dyDescent="0.2">
      <c r="U1434" s="20"/>
    </row>
    <row r="1435" spans="21:21" x14ac:dyDescent="0.2">
      <c r="U1435" s="20"/>
    </row>
    <row r="1436" spans="21:21" x14ac:dyDescent="0.2">
      <c r="U1436" s="20"/>
    </row>
    <row r="1437" spans="21:21" x14ac:dyDescent="0.2">
      <c r="U1437" s="20"/>
    </row>
    <row r="1438" spans="21:21" x14ac:dyDescent="0.2">
      <c r="U1438" s="20"/>
    </row>
    <row r="1439" spans="21:21" x14ac:dyDescent="0.2">
      <c r="U1439" s="20"/>
    </row>
    <row r="1440" spans="21:21" x14ac:dyDescent="0.2">
      <c r="U1440" s="20"/>
    </row>
    <row r="1441" spans="21:21" x14ac:dyDescent="0.2">
      <c r="U1441" s="20"/>
    </row>
    <row r="1442" spans="21:21" x14ac:dyDescent="0.2">
      <c r="U1442" s="20"/>
    </row>
    <row r="1443" spans="21:21" x14ac:dyDescent="0.2">
      <c r="U1443" s="20"/>
    </row>
    <row r="1444" spans="21:21" x14ac:dyDescent="0.2">
      <c r="U1444" s="20"/>
    </row>
    <row r="1445" spans="21:21" x14ac:dyDescent="0.2">
      <c r="U1445" s="20"/>
    </row>
    <row r="1446" spans="21:21" x14ac:dyDescent="0.2">
      <c r="U1446" s="20"/>
    </row>
    <row r="1447" spans="21:21" x14ac:dyDescent="0.2">
      <c r="U1447" s="20"/>
    </row>
    <row r="1448" spans="21:21" x14ac:dyDescent="0.2">
      <c r="U1448" s="20"/>
    </row>
    <row r="1449" spans="21:21" x14ac:dyDescent="0.2">
      <c r="U1449" s="20"/>
    </row>
    <row r="1450" spans="21:21" x14ac:dyDescent="0.2">
      <c r="U1450" s="20"/>
    </row>
    <row r="1451" spans="21:21" x14ac:dyDescent="0.2">
      <c r="U1451" s="20"/>
    </row>
    <row r="1452" spans="21:21" x14ac:dyDescent="0.2">
      <c r="U1452" s="20"/>
    </row>
    <row r="1453" spans="21:21" x14ac:dyDescent="0.2">
      <c r="U1453" s="20"/>
    </row>
    <row r="1454" spans="21:21" x14ac:dyDescent="0.2">
      <c r="U1454" s="20"/>
    </row>
    <row r="1455" spans="21:21" x14ac:dyDescent="0.2">
      <c r="U1455" s="20"/>
    </row>
    <row r="1456" spans="21:21" x14ac:dyDescent="0.2">
      <c r="U1456" s="20"/>
    </row>
    <row r="1457" spans="21:21" x14ac:dyDescent="0.2">
      <c r="U1457" s="20"/>
    </row>
    <row r="1458" spans="21:21" x14ac:dyDescent="0.2">
      <c r="U1458" s="20"/>
    </row>
    <row r="1459" spans="21:21" x14ac:dyDescent="0.2">
      <c r="U1459" s="20"/>
    </row>
    <row r="1460" spans="21:21" x14ac:dyDescent="0.2">
      <c r="U1460" s="20"/>
    </row>
    <row r="1461" spans="21:21" x14ac:dyDescent="0.2">
      <c r="U1461" s="20"/>
    </row>
    <row r="1462" spans="21:21" x14ac:dyDescent="0.2">
      <c r="U1462" s="20"/>
    </row>
    <row r="1463" spans="21:21" x14ac:dyDescent="0.2">
      <c r="U1463" s="20"/>
    </row>
    <row r="1464" spans="21:21" x14ac:dyDescent="0.2">
      <c r="U1464" s="20"/>
    </row>
    <row r="1465" spans="21:21" x14ac:dyDescent="0.2">
      <c r="U1465" s="20"/>
    </row>
    <row r="1466" spans="21:21" x14ac:dyDescent="0.2">
      <c r="U1466" s="20"/>
    </row>
    <row r="1467" spans="21:21" x14ac:dyDescent="0.2">
      <c r="U1467" s="20"/>
    </row>
    <row r="1468" spans="21:21" x14ac:dyDescent="0.2">
      <c r="U1468" s="20"/>
    </row>
    <row r="1469" spans="21:21" x14ac:dyDescent="0.2">
      <c r="U1469" s="20"/>
    </row>
    <row r="1470" spans="21:21" x14ac:dyDescent="0.2">
      <c r="U1470" s="20"/>
    </row>
    <row r="1471" spans="21:21" x14ac:dyDescent="0.2">
      <c r="U1471" s="20"/>
    </row>
    <row r="1472" spans="21:21" x14ac:dyDescent="0.2">
      <c r="U1472" s="20"/>
    </row>
    <row r="1473" spans="21:21" x14ac:dyDescent="0.2">
      <c r="U1473" s="20"/>
    </row>
    <row r="1474" spans="21:21" x14ac:dyDescent="0.2">
      <c r="U1474" s="20"/>
    </row>
    <row r="1475" spans="21:21" x14ac:dyDescent="0.2">
      <c r="U1475" s="20"/>
    </row>
    <row r="1476" spans="21:21" x14ac:dyDescent="0.2">
      <c r="U1476" s="20"/>
    </row>
    <row r="1477" spans="21:21" x14ac:dyDescent="0.2">
      <c r="U1477" s="20"/>
    </row>
    <row r="1478" spans="21:21" x14ac:dyDescent="0.2">
      <c r="U1478" s="20"/>
    </row>
    <row r="1479" spans="21:21" x14ac:dyDescent="0.2">
      <c r="U1479" s="20"/>
    </row>
    <row r="1480" spans="21:21" x14ac:dyDescent="0.2">
      <c r="U1480" s="20"/>
    </row>
    <row r="1481" spans="21:21" x14ac:dyDescent="0.2">
      <c r="U1481" s="20"/>
    </row>
    <row r="1482" spans="21:21" x14ac:dyDescent="0.2">
      <c r="U1482" s="20"/>
    </row>
    <row r="1483" spans="21:21" x14ac:dyDescent="0.2">
      <c r="U1483" s="20"/>
    </row>
    <row r="1484" spans="21:21" x14ac:dyDescent="0.2">
      <c r="U1484" s="20"/>
    </row>
    <row r="1485" spans="21:21" x14ac:dyDescent="0.2">
      <c r="U1485" s="20"/>
    </row>
    <row r="1486" spans="21:21" x14ac:dyDescent="0.2">
      <c r="U1486" s="20"/>
    </row>
    <row r="1487" spans="21:21" x14ac:dyDescent="0.2">
      <c r="U1487" s="20"/>
    </row>
    <row r="1488" spans="21:21" x14ac:dyDescent="0.2">
      <c r="U1488" s="20"/>
    </row>
    <row r="1489" spans="21:21" x14ac:dyDescent="0.2">
      <c r="U1489" s="20"/>
    </row>
    <row r="1490" spans="21:21" x14ac:dyDescent="0.2">
      <c r="U1490" s="20"/>
    </row>
    <row r="1491" spans="21:21" x14ac:dyDescent="0.2">
      <c r="U1491" s="20"/>
    </row>
    <row r="1492" spans="21:21" x14ac:dyDescent="0.2">
      <c r="U1492" s="20"/>
    </row>
    <row r="1493" spans="21:21" x14ac:dyDescent="0.2">
      <c r="U1493" s="20"/>
    </row>
    <row r="1494" spans="21:21" x14ac:dyDescent="0.2">
      <c r="U1494" s="20"/>
    </row>
    <row r="1495" spans="21:21" x14ac:dyDescent="0.2">
      <c r="U1495" s="20"/>
    </row>
    <row r="1496" spans="21:21" x14ac:dyDescent="0.2">
      <c r="U1496" s="20"/>
    </row>
    <row r="1497" spans="21:21" x14ac:dyDescent="0.2">
      <c r="U1497" s="20"/>
    </row>
    <row r="1498" spans="21:21" x14ac:dyDescent="0.2">
      <c r="U1498" s="20"/>
    </row>
    <row r="1499" spans="21:21" x14ac:dyDescent="0.2">
      <c r="U1499" s="20"/>
    </row>
    <row r="1500" spans="21:21" x14ac:dyDescent="0.2">
      <c r="U1500" s="20"/>
    </row>
    <row r="1501" spans="21:21" x14ac:dyDescent="0.2">
      <c r="U1501" s="20"/>
    </row>
    <row r="1502" spans="21:21" x14ac:dyDescent="0.2">
      <c r="U1502" s="20"/>
    </row>
    <row r="1503" spans="21:21" x14ac:dyDescent="0.2">
      <c r="U1503" s="20"/>
    </row>
    <row r="1504" spans="21:21" x14ac:dyDescent="0.2">
      <c r="U1504" s="20"/>
    </row>
    <row r="1505" spans="21:21" x14ac:dyDescent="0.2">
      <c r="U1505" s="20"/>
    </row>
    <row r="1506" spans="21:21" x14ac:dyDescent="0.2">
      <c r="U1506" s="20"/>
    </row>
    <row r="1507" spans="21:21" x14ac:dyDescent="0.2">
      <c r="U1507" s="20"/>
    </row>
    <row r="1508" spans="21:21" x14ac:dyDescent="0.2">
      <c r="U1508" s="20"/>
    </row>
    <row r="1509" spans="21:21" x14ac:dyDescent="0.2">
      <c r="U1509" s="20"/>
    </row>
    <row r="1510" spans="21:21" x14ac:dyDescent="0.2">
      <c r="U1510" s="20"/>
    </row>
    <row r="1511" spans="21:21" x14ac:dyDescent="0.2">
      <c r="U1511" s="20"/>
    </row>
    <row r="1512" spans="21:21" x14ac:dyDescent="0.2">
      <c r="U1512" s="20"/>
    </row>
    <row r="1513" spans="21:21" x14ac:dyDescent="0.2">
      <c r="U1513" s="20"/>
    </row>
    <row r="1514" spans="21:21" x14ac:dyDescent="0.2">
      <c r="U1514" s="20"/>
    </row>
    <row r="1515" spans="21:21" x14ac:dyDescent="0.2">
      <c r="U1515" s="20"/>
    </row>
    <row r="1516" spans="21:21" x14ac:dyDescent="0.2">
      <c r="U1516" s="20"/>
    </row>
    <row r="1517" spans="21:21" x14ac:dyDescent="0.2">
      <c r="U1517" s="20"/>
    </row>
    <row r="1518" spans="21:21" x14ac:dyDescent="0.2">
      <c r="U1518" s="20"/>
    </row>
    <row r="1519" spans="21:21" x14ac:dyDescent="0.2">
      <c r="U1519" s="20"/>
    </row>
    <row r="1520" spans="21:21" x14ac:dyDescent="0.2">
      <c r="U1520" s="20"/>
    </row>
    <row r="1521" spans="21:21" x14ac:dyDescent="0.2">
      <c r="U1521" s="20"/>
    </row>
    <row r="1522" spans="21:21" x14ac:dyDescent="0.2">
      <c r="U1522" s="20"/>
    </row>
    <row r="1523" spans="21:21" x14ac:dyDescent="0.2">
      <c r="U1523" s="20"/>
    </row>
    <row r="1524" spans="21:21" x14ac:dyDescent="0.2">
      <c r="U1524" s="20"/>
    </row>
    <row r="1525" spans="21:21" x14ac:dyDescent="0.2">
      <c r="U1525" s="20"/>
    </row>
    <row r="1526" spans="21:21" x14ac:dyDescent="0.2">
      <c r="U1526" s="20"/>
    </row>
    <row r="1527" spans="21:21" x14ac:dyDescent="0.2">
      <c r="U1527" s="20"/>
    </row>
    <row r="1528" spans="21:21" x14ac:dyDescent="0.2">
      <c r="U1528" s="20"/>
    </row>
    <row r="1529" spans="21:21" x14ac:dyDescent="0.2">
      <c r="U1529" s="20"/>
    </row>
    <row r="1530" spans="21:21" x14ac:dyDescent="0.2">
      <c r="U1530" s="20"/>
    </row>
    <row r="1531" spans="21:21" x14ac:dyDescent="0.2">
      <c r="U1531" s="20"/>
    </row>
    <row r="1532" spans="21:21" x14ac:dyDescent="0.2">
      <c r="U1532" s="20"/>
    </row>
    <row r="1533" spans="21:21" x14ac:dyDescent="0.2">
      <c r="U1533" s="20"/>
    </row>
    <row r="1534" spans="21:21" x14ac:dyDescent="0.2">
      <c r="U1534" s="20"/>
    </row>
    <row r="1535" spans="21:21" x14ac:dyDescent="0.2">
      <c r="U1535" s="20"/>
    </row>
    <row r="1536" spans="21:21" x14ac:dyDescent="0.2">
      <c r="U1536" s="20"/>
    </row>
    <row r="1537" spans="21:21" x14ac:dyDescent="0.2">
      <c r="U1537" s="20"/>
    </row>
    <row r="1538" spans="21:21" x14ac:dyDescent="0.2">
      <c r="U1538" s="20"/>
    </row>
    <row r="1539" spans="21:21" x14ac:dyDescent="0.2">
      <c r="U1539" s="20"/>
    </row>
    <row r="1540" spans="21:21" x14ac:dyDescent="0.2">
      <c r="U1540" s="20"/>
    </row>
    <row r="1541" spans="21:21" x14ac:dyDescent="0.2">
      <c r="U1541" s="20"/>
    </row>
    <row r="1542" spans="21:21" x14ac:dyDescent="0.2">
      <c r="U1542" s="20"/>
    </row>
    <row r="1543" spans="21:21" x14ac:dyDescent="0.2">
      <c r="U1543" s="20"/>
    </row>
    <row r="1544" spans="21:21" x14ac:dyDescent="0.2">
      <c r="U1544" s="20"/>
    </row>
    <row r="1545" spans="21:21" x14ac:dyDescent="0.2">
      <c r="U1545" s="20"/>
    </row>
    <row r="1546" spans="21:21" x14ac:dyDescent="0.2">
      <c r="U1546" s="20"/>
    </row>
    <row r="1547" spans="21:21" x14ac:dyDescent="0.2">
      <c r="U1547" s="20"/>
    </row>
    <row r="1548" spans="21:21" x14ac:dyDescent="0.2">
      <c r="U1548" s="20"/>
    </row>
    <row r="1549" spans="21:21" x14ac:dyDescent="0.2">
      <c r="U1549" s="20"/>
    </row>
    <row r="1550" spans="21:21" x14ac:dyDescent="0.2">
      <c r="U1550" s="20"/>
    </row>
    <row r="1551" spans="21:21" x14ac:dyDescent="0.2">
      <c r="U1551" s="20"/>
    </row>
    <row r="1552" spans="21:21" x14ac:dyDescent="0.2">
      <c r="U1552" s="20"/>
    </row>
    <row r="1553" spans="21:21" x14ac:dyDescent="0.2">
      <c r="U1553" s="20"/>
    </row>
    <row r="1554" spans="21:21" x14ac:dyDescent="0.2">
      <c r="U1554" s="20"/>
    </row>
    <row r="1555" spans="21:21" x14ac:dyDescent="0.2">
      <c r="U1555" s="20"/>
    </row>
    <row r="1556" spans="21:21" x14ac:dyDescent="0.2">
      <c r="U1556" s="20"/>
    </row>
    <row r="1557" spans="21:21" x14ac:dyDescent="0.2">
      <c r="U1557" s="20"/>
    </row>
    <row r="1558" spans="21:21" x14ac:dyDescent="0.2">
      <c r="U1558" s="20"/>
    </row>
    <row r="1559" spans="21:21" x14ac:dyDescent="0.2">
      <c r="U1559" s="20"/>
    </row>
    <row r="1560" spans="21:21" x14ac:dyDescent="0.2">
      <c r="U1560" s="20"/>
    </row>
    <row r="1561" spans="21:21" x14ac:dyDescent="0.2">
      <c r="U1561" s="20"/>
    </row>
    <row r="1562" spans="21:21" x14ac:dyDescent="0.2">
      <c r="U1562" s="20"/>
    </row>
    <row r="1563" spans="21:21" x14ac:dyDescent="0.2">
      <c r="U1563" s="20"/>
    </row>
    <row r="1564" spans="21:21" x14ac:dyDescent="0.2">
      <c r="U1564" s="20"/>
    </row>
    <row r="1565" spans="21:21" x14ac:dyDescent="0.2">
      <c r="U1565" s="20"/>
    </row>
    <row r="1566" spans="21:21" x14ac:dyDescent="0.2">
      <c r="U1566" s="20"/>
    </row>
    <row r="1567" spans="21:21" x14ac:dyDescent="0.2">
      <c r="U1567" s="20"/>
    </row>
    <row r="1568" spans="21:21" x14ac:dyDescent="0.2">
      <c r="U1568" s="20"/>
    </row>
    <row r="1569" spans="21:21" x14ac:dyDescent="0.2">
      <c r="U1569" s="20"/>
    </row>
    <row r="1570" spans="21:21" x14ac:dyDescent="0.2">
      <c r="U1570" s="20"/>
    </row>
    <row r="1571" spans="21:21" x14ac:dyDescent="0.2">
      <c r="U1571" s="20"/>
    </row>
    <row r="1572" spans="21:21" x14ac:dyDescent="0.2">
      <c r="U1572" s="20"/>
    </row>
    <row r="1573" spans="21:21" x14ac:dyDescent="0.2">
      <c r="U1573" s="20"/>
    </row>
    <row r="1574" spans="21:21" x14ac:dyDescent="0.2">
      <c r="U1574" s="20"/>
    </row>
    <row r="1575" spans="21:21" x14ac:dyDescent="0.2">
      <c r="U1575" s="20"/>
    </row>
    <row r="1576" spans="21:21" x14ac:dyDescent="0.2">
      <c r="U1576" s="20"/>
    </row>
    <row r="1577" spans="21:21" x14ac:dyDescent="0.2">
      <c r="U1577" s="20"/>
    </row>
    <row r="1578" spans="21:21" x14ac:dyDescent="0.2">
      <c r="U1578" s="20"/>
    </row>
    <row r="1579" spans="21:21" x14ac:dyDescent="0.2">
      <c r="U1579" s="20"/>
    </row>
    <row r="1580" spans="21:21" x14ac:dyDescent="0.2">
      <c r="U1580" s="20"/>
    </row>
    <row r="1581" spans="21:21" x14ac:dyDescent="0.2">
      <c r="U1581" s="20"/>
    </row>
    <row r="1582" spans="21:21" x14ac:dyDescent="0.2">
      <c r="U1582" s="20"/>
    </row>
    <row r="1583" spans="21:21" x14ac:dyDescent="0.2">
      <c r="U1583" s="20"/>
    </row>
    <row r="1584" spans="21:21" x14ac:dyDescent="0.2">
      <c r="U1584" s="20"/>
    </row>
    <row r="1585" spans="21:21" x14ac:dyDescent="0.2">
      <c r="U1585" s="20"/>
    </row>
    <row r="1586" spans="21:21" x14ac:dyDescent="0.2">
      <c r="U1586" s="20"/>
    </row>
    <row r="1587" spans="21:21" x14ac:dyDescent="0.2">
      <c r="U1587" s="20"/>
    </row>
    <row r="1588" spans="21:21" x14ac:dyDescent="0.2">
      <c r="U1588" s="20"/>
    </row>
    <row r="1589" spans="21:21" x14ac:dyDescent="0.2">
      <c r="U1589" s="20"/>
    </row>
    <row r="1590" spans="21:21" x14ac:dyDescent="0.2">
      <c r="U1590" s="20"/>
    </row>
    <row r="1591" spans="21:21" x14ac:dyDescent="0.2">
      <c r="U1591" s="20"/>
    </row>
    <row r="1592" spans="21:21" x14ac:dyDescent="0.2">
      <c r="U1592" s="20"/>
    </row>
    <row r="1593" spans="21:21" x14ac:dyDescent="0.2">
      <c r="U1593" s="20"/>
    </row>
    <row r="1594" spans="21:21" x14ac:dyDescent="0.2">
      <c r="U1594" s="20"/>
    </row>
    <row r="1595" spans="21:21" x14ac:dyDescent="0.2">
      <c r="U1595" s="20"/>
    </row>
    <row r="1596" spans="21:21" x14ac:dyDescent="0.2">
      <c r="U1596" s="20"/>
    </row>
    <row r="1597" spans="21:21" x14ac:dyDescent="0.2">
      <c r="U1597" s="20"/>
    </row>
    <row r="1598" spans="21:21" x14ac:dyDescent="0.2">
      <c r="U1598" s="20"/>
    </row>
    <row r="1599" spans="21:21" x14ac:dyDescent="0.2">
      <c r="U1599" s="20"/>
    </row>
    <row r="1600" spans="21:21" x14ac:dyDescent="0.2">
      <c r="U1600" s="20"/>
    </row>
    <row r="1601" spans="21:21" x14ac:dyDescent="0.2">
      <c r="U1601" s="20"/>
    </row>
    <row r="1602" spans="21:21" x14ac:dyDescent="0.2">
      <c r="U1602" s="20"/>
    </row>
    <row r="1603" spans="21:21" x14ac:dyDescent="0.2">
      <c r="U1603" s="20"/>
    </row>
    <row r="1604" spans="21:21" x14ac:dyDescent="0.2">
      <c r="U1604" s="20"/>
    </row>
    <row r="1605" spans="21:21" x14ac:dyDescent="0.2">
      <c r="U1605" s="20"/>
    </row>
    <row r="1606" spans="21:21" x14ac:dyDescent="0.2">
      <c r="U1606" s="20"/>
    </row>
    <row r="1607" spans="21:21" x14ac:dyDescent="0.2">
      <c r="U1607" s="20"/>
    </row>
    <row r="1608" spans="21:21" x14ac:dyDescent="0.2">
      <c r="U1608" s="20"/>
    </row>
    <row r="1609" spans="21:21" x14ac:dyDescent="0.2">
      <c r="U1609" s="20"/>
    </row>
    <row r="1610" spans="21:21" x14ac:dyDescent="0.2">
      <c r="U1610" s="20"/>
    </row>
    <row r="1611" spans="21:21" x14ac:dyDescent="0.2">
      <c r="U1611" s="20"/>
    </row>
    <row r="1612" spans="21:21" x14ac:dyDescent="0.2">
      <c r="U1612" s="20"/>
    </row>
    <row r="1613" spans="21:21" x14ac:dyDescent="0.2">
      <c r="U1613" s="20"/>
    </row>
    <row r="1614" spans="21:21" x14ac:dyDescent="0.2">
      <c r="U1614" s="20"/>
    </row>
    <row r="1615" spans="21:21" x14ac:dyDescent="0.2">
      <c r="U1615" s="20"/>
    </row>
    <row r="1616" spans="21:21" x14ac:dyDescent="0.2">
      <c r="U1616" s="20"/>
    </row>
    <row r="1617" spans="21:21" x14ac:dyDescent="0.2">
      <c r="U1617" s="20"/>
    </row>
    <row r="1618" spans="21:21" x14ac:dyDescent="0.2">
      <c r="U1618" s="20"/>
    </row>
    <row r="1619" spans="21:21" x14ac:dyDescent="0.2">
      <c r="U1619" s="20"/>
    </row>
    <row r="1620" spans="21:21" x14ac:dyDescent="0.2">
      <c r="U1620" s="20"/>
    </row>
    <row r="1621" spans="21:21" x14ac:dyDescent="0.2">
      <c r="U1621" s="20"/>
    </row>
    <row r="1622" spans="21:21" x14ac:dyDescent="0.2">
      <c r="U1622" s="20"/>
    </row>
    <row r="1623" spans="21:21" x14ac:dyDescent="0.2">
      <c r="U1623" s="20"/>
    </row>
    <row r="1624" spans="21:21" x14ac:dyDescent="0.2">
      <c r="U1624" s="20"/>
    </row>
    <row r="1625" spans="21:21" x14ac:dyDescent="0.2">
      <c r="U1625" s="20"/>
    </row>
    <row r="1626" spans="21:21" x14ac:dyDescent="0.2">
      <c r="U1626" s="20"/>
    </row>
    <row r="1627" spans="21:21" x14ac:dyDescent="0.2">
      <c r="U1627" s="20"/>
    </row>
    <row r="1628" spans="21:21" x14ac:dyDescent="0.2">
      <c r="U1628" s="20"/>
    </row>
    <row r="1629" spans="21:21" x14ac:dyDescent="0.2">
      <c r="U1629" s="20"/>
    </row>
    <row r="1630" spans="21:21" x14ac:dyDescent="0.2">
      <c r="U1630" s="20"/>
    </row>
    <row r="1631" spans="21:21" x14ac:dyDescent="0.2">
      <c r="U1631" s="20"/>
    </row>
    <row r="1632" spans="21:21" x14ac:dyDescent="0.2">
      <c r="U1632" s="20"/>
    </row>
    <row r="1633" spans="21:21" x14ac:dyDescent="0.2">
      <c r="U1633" s="20"/>
    </row>
    <row r="1634" spans="21:21" x14ac:dyDescent="0.2">
      <c r="U1634" s="20"/>
    </row>
    <row r="1635" spans="21:21" x14ac:dyDescent="0.2">
      <c r="U1635" s="20"/>
    </row>
    <row r="1636" spans="21:21" x14ac:dyDescent="0.2">
      <c r="U1636" s="20"/>
    </row>
    <row r="1637" spans="21:21" x14ac:dyDescent="0.2">
      <c r="U1637" s="20"/>
    </row>
    <row r="1638" spans="21:21" x14ac:dyDescent="0.2">
      <c r="U1638" s="20"/>
    </row>
    <row r="1639" spans="21:21" x14ac:dyDescent="0.2">
      <c r="U1639" s="20"/>
    </row>
    <row r="1640" spans="21:21" x14ac:dyDescent="0.2">
      <c r="U1640" s="20"/>
    </row>
    <row r="1641" spans="21:21" x14ac:dyDescent="0.2">
      <c r="U1641" s="20"/>
    </row>
    <row r="1642" spans="21:21" x14ac:dyDescent="0.2">
      <c r="U1642" s="20"/>
    </row>
    <row r="1643" spans="21:21" x14ac:dyDescent="0.2">
      <c r="U1643" s="20"/>
    </row>
    <row r="1644" spans="21:21" x14ac:dyDescent="0.2">
      <c r="U1644" s="20"/>
    </row>
    <row r="1645" spans="21:21" x14ac:dyDescent="0.2">
      <c r="U1645" s="20"/>
    </row>
    <row r="1646" spans="21:21" x14ac:dyDescent="0.2">
      <c r="U1646" s="20"/>
    </row>
    <row r="1647" spans="21:21" x14ac:dyDescent="0.2">
      <c r="U1647" s="20"/>
    </row>
    <row r="1648" spans="21:21" x14ac:dyDescent="0.2">
      <c r="U1648" s="20"/>
    </row>
    <row r="1649" spans="21:21" x14ac:dyDescent="0.2">
      <c r="U1649" s="20"/>
    </row>
    <row r="1650" spans="21:21" x14ac:dyDescent="0.2">
      <c r="U1650" s="20"/>
    </row>
    <row r="1651" spans="21:21" x14ac:dyDescent="0.2">
      <c r="U1651" s="20"/>
    </row>
    <row r="1652" spans="21:21" x14ac:dyDescent="0.2">
      <c r="U1652" s="20"/>
    </row>
    <row r="1653" spans="21:21" x14ac:dyDescent="0.2">
      <c r="U1653" s="20"/>
    </row>
    <row r="1654" spans="21:21" x14ac:dyDescent="0.2">
      <c r="U1654" s="20"/>
    </row>
    <row r="1655" spans="21:21" x14ac:dyDescent="0.2">
      <c r="U1655" s="20"/>
    </row>
    <row r="1656" spans="21:21" x14ac:dyDescent="0.2">
      <c r="U1656" s="20"/>
    </row>
    <row r="1657" spans="21:21" x14ac:dyDescent="0.2">
      <c r="U1657" s="20"/>
    </row>
    <row r="1658" spans="21:21" x14ac:dyDescent="0.2">
      <c r="U1658" s="20"/>
    </row>
    <row r="1659" spans="21:21" x14ac:dyDescent="0.2">
      <c r="U1659" s="20"/>
    </row>
    <row r="1660" spans="21:21" x14ac:dyDescent="0.2">
      <c r="U1660" s="20"/>
    </row>
    <row r="1661" spans="21:21" x14ac:dyDescent="0.2">
      <c r="U1661" s="20"/>
    </row>
    <row r="1662" spans="21:21" x14ac:dyDescent="0.2">
      <c r="U1662" s="20"/>
    </row>
    <row r="1663" spans="21:21" x14ac:dyDescent="0.2">
      <c r="U1663" s="20"/>
    </row>
    <row r="1664" spans="21:21" x14ac:dyDescent="0.2">
      <c r="U1664" s="20"/>
    </row>
    <row r="1665" spans="21:21" x14ac:dyDescent="0.2">
      <c r="U1665" s="20"/>
    </row>
    <row r="1666" spans="21:21" x14ac:dyDescent="0.2">
      <c r="U1666" s="20"/>
    </row>
    <row r="1667" spans="21:21" x14ac:dyDescent="0.2">
      <c r="U1667" s="20"/>
    </row>
    <row r="1668" spans="21:21" x14ac:dyDescent="0.2">
      <c r="U1668" s="20"/>
    </row>
    <row r="1669" spans="21:21" x14ac:dyDescent="0.2">
      <c r="U1669" s="20"/>
    </row>
    <row r="1670" spans="21:21" x14ac:dyDescent="0.2">
      <c r="U1670" s="20"/>
    </row>
    <row r="1671" spans="21:21" x14ac:dyDescent="0.2">
      <c r="U1671" s="20"/>
    </row>
    <row r="1672" spans="21:21" x14ac:dyDescent="0.2">
      <c r="U1672" s="20"/>
    </row>
    <row r="1673" spans="21:21" x14ac:dyDescent="0.2">
      <c r="U1673" s="20"/>
    </row>
    <row r="1674" spans="21:21" x14ac:dyDescent="0.2">
      <c r="U1674" s="20"/>
    </row>
    <row r="1675" spans="21:21" x14ac:dyDescent="0.2">
      <c r="U1675" s="20"/>
    </row>
    <row r="1676" spans="21:21" x14ac:dyDescent="0.2">
      <c r="U1676" s="20"/>
    </row>
    <row r="1677" spans="21:21" x14ac:dyDescent="0.2">
      <c r="U1677" s="20"/>
    </row>
    <row r="1678" spans="21:21" x14ac:dyDescent="0.2">
      <c r="U1678" s="20"/>
    </row>
    <row r="1679" spans="21:21" x14ac:dyDescent="0.2">
      <c r="U1679" s="20"/>
    </row>
    <row r="1680" spans="21:21" x14ac:dyDescent="0.2">
      <c r="U1680" s="20"/>
    </row>
    <row r="1681" spans="21:21" x14ac:dyDescent="0.2">
      <c r="U1681" s="20"/>
    </row>
    <row r="1682" spans="21:21" x14ac:dyDescent="0.2">
      <c r="U1682" s="20"/>
    </row>
    <row r="1683" spans="21:21" x14ac:dyDescent="0.2">
      <c r="U1683" s="20"/>
    </row>
    <row r="1684" spans="21:21" x14ac:dyDescent="0.2">
      <c r="U1684" s="20"/>
    </row>
    <row r="1685" spans="21:21" x14ac:dyDescent="0.2">
      <c r="U1685" s="20"/>
    </row>
    <row r="1686" spans="21:21" x14ac:dyDescent="0.2">
      <c r="U1686" s="20"/>
    </row>
    <row r="1687" spans="21:21" x14ac:dyDescent="0.2">
      <c r="U1687" s="20"/>
    </row>
    <row r="1688" spans="21:21" x14ac:dyDescent="0.2">
      <c r="U1688" s="20"/>
    </row>
    <row r="1689" spans="21:21" x14ac:dyDescent="0.2">
      <c r="U1689" s="20"/>
    </row>
    <row r="1690" spans="21:21" x14ac:dyDescent="0.2">
      <c r="U1690" s="20"/>
    </row>
    <row r="1691" spans="21:21" x14ac:dyDescent="0.2">
      <c r="U1691" s="20"/>
    </row>
    <row r="1692" spans="21:21" x14ac:dyDescent="0.2">
      <c r="U1692" s="20"/>
    </row>
    <row r="1693" spans="21:21" x14ac:dyDescent="0.2">
      <c r="U1693" s="20"/>
    </row>
    <row r="1694" spans="21:21" x14ac:dyDescent="0.2">
      <c r="U1694" s="20"/>
    </row>
    <row r="1695" spans="21:21" x14ac:dyDescent="0.2">
      <c r="U1695" s="20"/>
    </row>
    <row r="1696" spans="21:21" x14ac:dyDescent="0.2">
      <c r="U1696" s="20"/>
    </row>
    <row r="1697" spans="21:21" x14ac:dyDescent="0.2">
      <c r="U1697" s="20"/>
    </row>
    <row r="1698" spans="21:21" x14ac:dyDescent="0.2">
      <c r="U1698" s="20"/>
    </row>
    <row r="1699" spans="21:21" x14ac:dyDescent="0.2">
      <c r="U1699" s="20"/>
    </row>
    <row r="1700" spans="21:21" x14ac:dyDescent="0.2">
      <c r="U1700" s="20"/>
    </row>
    <row r="1701" spans="21:21" x14ac:dyDescent="0.2">
      <c r="U1701" s="20"/>
    </row>
    <row r="1702" spans="21:21" x14ac:dyDescent="0.2">
      <c r="U1702" s="20"/>
    </row>
    <row r="1703" spans="21:21" x14ac:dyDescent="0.2">
      <c r="U1703" s="20"/>
    </row>
    <row r="1704" spans="21:21" x14ac:dyDescent="0.2">
      <c r="U1704" s="20"/>
    </row>
    <row r="1705" spans="21:21" x14ac:dyDescent="0.2">
      <c r="U1705" s="20"/>
    </row>
    <row r="1706" spans="21:21" x14ac:dyDescent="0.2">
      <c r="U1706" s="20"/>
    </row>
    <row r="1707" spans="21:21" x14ac:dyDescent="0.2">
      <c r="U1707" s="20"/>
    </row>
    <row r="1708" spans="21:21" x14ac:dyDescent="0.2">
      <c r="U1708" s="20"/>
    </row>
    <row r="1709" spans="21:21" x14ac:dyDescent="0.2">
      <c r="U1709" s="20"/>
    </row>
    <row r="1710" spans="21:21" x14ac:dyDescent="0.2">
      <c r="U1710" s="20"/>
    </row>
    <row r="1711" spans="21:21" x14ac:dyDescent="0.2">
      <c r="U1711" s="20"/>
    </row>
    <row r="1712" spans="21:21" x14ac:dyDescent="0.2">
      <c r="U1712" s="20"/>
    </row>
    <row r="1713" spans="21:21" x14ac:dyDescent="0.2">
      <c r="U1713" s="20"/>
    </row>
    <row r="1714" spans="21:21" x14ac:dyDescent="0.2">
      <c r="U1714" s="20"/>
    </row>
    <row r="1715" spans="21:21" x14ac:dyDescent="0.2">
      <c r="U1715" s="20"/>
    </row>
    <row r="1716" spans="21:21" x14ac:dyDescent="0.2">
      <c r="U1716" s="20"/>
    </row>
    <row r="1717" spans="21:21" x14ac:dyDescent="0.2">
      <c r="U1717" s="20"/>
    </row>
    <row r="1718" spans="21:21" x14ac:dyDescent="0.2">
      <c r="U1718" s="20"/>
    </row>
    <row r="1719" spans="21:21" x14ac:dyDescent="0.2">
      <c r="U1719" s="20"/>
    </row>
    <row r="1720" spans="21:21" x14ac:dyDescent="0.2">
      <c r="U1720" s="20"/>
    </row>
    <row r="1721" spans="21:21" x14ac:dyDescent="0.2">
      <c r="U1721" s="20"/>
    </row>
    <row r="1722" spans="21:21" x14ac:dyDescent="0.2">
      <c r="U1722" s="20"/>
    </row>
    <row r="1723" spans="21:21" x14ac:dyDescent="0.2">
      <c r="U1723" s="20"/>
    </row>
    <row r="1724" spans="21:21" x14ac:dyDescent="0.2">
      <c r="U1724" s="20"/>
    </row>
    <row r="1725" spans="21:21" x14ac:dyDescent="0.2">
      <c r="U1725" s="20"/>
    </row>
    <row r="1726" spans="21:21" x14ac:dyDescent="0.2">
      <c r="U1726" s="20"/>
    </row>
    <row r="1727" spans="21:21" x14ac:dyDescent="0.2">
      <c r="U1727" s="20"/>
    </row>
    <row r="1728" spans="21:21" x14ac:dyDescent="0.2">
      <c r="U1728" s="20"/>
    </row>
    <row r="1729" spans="21:21" x14ac:dyDescent="0.2">
      <c r="U1729" s="20"/>
    </row>
    <row r="1730" spans="21:21" x14ac:dyDescent="0.2">
      <c r="U1730" s="20"/>
    </row>
    <row r="1731" spans="21:21" x14ac:dyDescent="0.2">
      <c r="U1731" s="20"/>
    </row>
    <row r="1732" spans="21:21" x14ac:dyDescent="0.2">
      <c r="U1732" s="20"/>
    </row>
    <row r="1733" spans="21:21" x14ac:dyDescent="0.2">
      <c r="U1733" s="20"/>
    </row>
    <row r="1734" spans="21:21" x14ac:dyDescent="0.2">
      <c r="U1734" s="20"/>
    </row>
    <row r="1735" spans="21:21" x14ac:dyDescent="0.2">
      <c r="U1735" s="20"/>
    </row>
    <row r="1736" spans="21:21" x14ac:dyDescent="0.2">
      <c r="U1736" s="20"/>
    </row>
    <row r="1737" spans="21:21" x14ac:dyDescent="0.2">
      <c r="U1737" s="20"/>
    </row>
    <row r="1738" spans="21:21" x14ac:dyDescent="0.2">
      <c r="U1738" s="20"/>
    </row>
    <row r="1739" spans="21:21" x14ac:dyDescent="0.2">
      <c r="U1739" s="20"/>
    </row>
    <row r="1740" spans="21:21" x14ac:dyDescent="0.2">
      <c r="U1740" s="20"/>
    </row>
    <row r="1741" spans="21:21" x14ac:dyDescent="0.2">
      <c r="U1741" s="20"/>
    </row>
    <row r="1742" spans="21:21" x14ac:dyDescent="0.2">
      <c r="U1742" s="20"/>
    </row>
    <row r="1743" spans="21:21" x14ac:dyDescent="0.2">
      <c r="U1743" s="20"/>
    </row>
    <row r="1744" spans="21:21" x14ac:dyDescent="0.2">
      <c r="U1744" s="20"/>
    </row>
    <row r="1745" spans="21:21" x14ac:dyDescent="0.2">
      <c r="U1745" s="20"/>
    </row>
    <row r="1746" spans="21:21" x14ac:dyDescent="0.2">
      <c r="U1746" s="20"/>
    </row>
    <row r="1747" spans="21:21" x14ac:dyDescent="0.2">
      <c r="U1747" s="20"/>
    </row>
    <row r="1748" spans="21:21" x14ac:dyDescent="0.2">
      <c r="U1748" s="20"/>
    </row>
    <row r="1749" spans="21:21" x14ac:dyDescent="0.2">
      <c r="U1749" s="20"/>
    </row>
    <row r="1750" spans="21:21" x14ac:dyDescent="0.2">
      <c r="U1750" s="20"/>
    </row>
    <row r="1751" spans="21:21" x14ac:dyDescent="0.2">
      <c r="U1751" s="20"/>
    </row>
    <row r="1752" spans="21:21" x14ac:dyDescent="0.2">
      <c r="U1752" s="20"/>
    </row>
    <row r="1753" spans="21:21" x14ac:dyDescent="0.2">
      <c r="U1753" s="20"/>
    </row>
    <row r="1754" spans="21:21" x14ac:dyDescent="0.2">
      <c r="U1754" s="20"/>
    </row>
    <row r="1755" spans="21:21" x14ac:dyDescent="0.2">
      <c r="U1755" s="20"/>
    </row>
    <row r="1756" spans="21:21" x14ac:dyDescent="0.2">
      <c r="U1756" s="20"/>
    </row>
    <row r="1757" spans="21:21" x14ac:dyDescent="0.2">
      <c r="U1757" s="20"/>
    </row>
    <row r="1758" spans="21:21" x14ac:dyDescent="0.2">
      <c r="U1758" s="20"/>
    </row>
    <row r="1759" spans="21:21" x14ac:dyDescent="0.2">
      <c r="U1759" s="20"/>
    </row>
    <row r="1760" spans="21:21" x14ac:dyDescent="0.2">
      <c r="U1760" s="20"/>
    </row>
    <row r="1761" spans="21:21" x14ac:dyDescent="0.2">
      <c r="U1761" s="20"/>
    </row>
    <row r="1762" spans="21:21" x14ac:dyDescent="0.2">
      <c r="U1762" s="20"/>
    </row>
    <row r="1763" spans="21:21" x14ac:dyDescent="0.2">
      <c r="U1763" s="20"/>
    </row>
    <row r="1764" spans="21:21" x14ac:dyDescent="0.2">
      <c r="U1764" s="20"/>
    </row>
    <row r="1765" spans="21:21" x14ac:dyDescent="0.2">
      <c r="U1765" s="20"/>
    </row>
    <row r="1766" spans="21:21" x14ac:dyDescent="0.2">
      <c r="U1766" s="20"/>
    </row>
    <row r="1767" spans="21:21" x14ac:dyDescent="0.2">
      <c r="U1767" s="20"/>
    </row>
    <row r="1768" spans="21:21" x14ac:dyDescent="0.2">
      <c r="U1768" s="20"/>
    </row>
    <row r="1769" spans="21:21" x14ac:dyDescent="0.2">
      <c r="U1769" s="20"/>
    </row>
    <row r="1770" spans="21:21" x14ac:dyDescent="0.2">
      <c r="U1770" s="20"/>
    </row>
    <row r="1771" spans="21:21" x14ac:dyDescent="0.2">
      <c r="U1771" s="20"/>
    </row>
    <row r="1772" spans="21:21" x14ac:dyDescent="0.2">
      <c r="U1772" s="20"/>
    </row>
    <row r="1773" spans="21:21" x14ac:dyDescent="0.2">
      <c r="U1773" s="20"/>
    </row>
    <row r="1774" spans="21:21" x14ac:dyDescent="0.2">
      <c r="U1774" s="20"/>
    </row>
    <row r="1775" spans="21:21" x14ac:dyDescent="0.2">
      <c r="U1775" s="20"/>
    </row>
    <row r="1776" spans="21:21" x14ac:dyDescent="0.2">
      <c r="U1776" s="20"/>
    </row>
    <row r="1777" spans="21:21" x14ac:dyDescent="0.2">
      <c r="U1777" s="20"/>
    </row>
    <row r="1778" spans="21:21" x14ac:dyDescent="0.2">
      <c r="U1778" s="20"/>
    </row>
    <row r="1779" spans="21:21" x14ac:dyDescent="0.2">
      <c r="U1779" s="20"/>
    </row>
    <row r="1780" spans="21:21" x14ac:dyDescent="0.2">
      <c r="U1780" s="20"/>
    </row>
    <row r="1781" spans="21:21" x14ac:dyDescent="0.2">
      <c r="U1781" s="20"/>
    </row>
    <row r="1782" spans="21:21" x14ac:dyDescent="0.2">
      <c r="U1782" s="20"/>
    </row>
    <row r="1783" spans="21:21" x14ac:dyDescent="0.2">
      <c r="U1783" s="20"/>
    </row>
    <row r="1784" spans="21:21" x14ac:dyDescent="0.2">
      <c r="U1784" s="20"/>
    </row>
    <row r="1785" spans="21:21" x14ac:dyDescent="0.2">
      <c r="U1785" s="20"/>
    </row>
    <row r="1786" spans="21:21" x14ac:dyDescent="0.2">
      <c r="U1786" s="20"/>
    </row>
    <row r="1787" spans="21:21" x14ac:dyDescent="0.2">
      <c r="U1787" s="20"/>
    </row>
    <row r="1788" spans="21:21" x14ac:dyDescent="0.2">
      <c r="U1788" s="20"/>
    </row>
    <row r="1789" spans="21:21" x14ac:dyDescent="0.2">
      <c r="U1789" s="20"/>
    </row>
    <row r="1790" spans="21:21" x14ac:dyDescent="0.2">
      <c r="U1790" s="20"/>
    </row>
    <row r="1791" spans="21:21" x14ac:dyDescent="0.2">
      <c r="U1791" s="20"/>
    </row>
    <row r="1792" spans="21:21" x14ac:dyDescent="0.2">
      <c r="U1792" s="20"/>
    </row>
    <row r="1793" spans="21:21" x14ac:dyDescent="0.2">
      <c r="U1793" s="20"/>
    </row>
    <row r="1794" spans="21:21" x14ac:dyDescent="0.2">
      <c r="U1794" s="20"/>
    </row>
    <row r="1795" spans="21:21" x14ac:dyDescent="0.2">
      <c r="U1795" s="20"/>
    </row>
    <row r="1796" spans="21:21" x14ac:dyDescent="0.2">
      <c r="U1796" s="20"/>
    </row>
    <row r="1797" spans="21:21" x14ac:dyDescent="0.2">
      <c r="U1797" s="20"/>
    </row>
    <row r="1798" spans="21:21" x14ac:dyDescent="0.2">
      <c r="U1798" s="20"/>
    </row>
    <row r="1799" spans="21:21" x14ac:dyDescent="0.2">
      <c r="U1799" s="20"/>
    </row>
    <row r="1800" spans="21:21" x14ac:dyDescent="0.2">
      <c r="U1800" s="20"/>
    </row>
    <row r="1801" spans="21:21" x14ac:dyDescent="0.2">
      <c r="U1801" s="20"/>
    </row>
    <row r="1802" spans="21:21" x14ac:dyDescent="0.2">
      <c r="U1802" s="20"/>
    </row>
    <row r="1803" spans="21:21" x14ac:dyDescent="0.2">
      <c r="U1803" s="20"/>
    </row>
    <row r="1804" spans="21:21" x14ac:dyDescent="0.2">
      <c r="U1804" s="20"/>
    </row>
    <row r="1805" spans="21:21" x14ac:dyDescent="0.2">
      <c r="U1805" s="20"/>
    </row>
    <row r="1806" spans="21:21" x14ac:dyDescent="0.2">
      <c r="U1806" s="20"/>
    </row>
    <row r="1807" spans="21:21" x14ac:dyDescent="0.2">
      <c r="U1807" s="20"/>
    </row>
    <row r="1808" spans="21:21" x14ac:dyDescent="0.2">
      <c r="U1808" s="20"/>
    </row>
    <row r="1809" spans="21:21" x14ac:dyDescent="0.2">
      <c r="U1809" s="20"/>
    </row>
    <row r="1810" spans="21:21" x14ac:dyDescent="0.2">
      <c r="U1810" s="20"/>
    </row>
    <row r="1811" spans="21:21" x14ac:dyDescent="0.2">
      <c r="U1811" s="20"/>
    </row>
    <row r="1812" spans="21:21" x14ac:dyDescent="0.2">
      <c r="U1812" s="20"/>
    </row>
    <row r="1813" spans="21:21" x14ac:dyDescent="0.2">
      <c r="U1813" s="20"/>
    </row>
    <row r="1814" spans="21:21" x14ac:dyDescent="0.2">
      <c r="U1814" s="20"/>
    </row>
    <row r="1815" spans="21:21" x14ac:dyDescent="0.2">
      <c r="U1815" s="20"/>
    </row>
    <row r="1816" spans="21:21" x14ac:dyDescent="0.2">
      <c r="U1816" s="20"/>
    </row>
    <row r="1817" spans="21:21" x14ac:dyDescent="0.2">
      <c r="U1817" s="20"/>
    </row>
    <row r="1818" spans="21:21" x14ac:dyDescent="0.2">
      <c r="U1818" s="20"/>
    </row>
    <row r="1819" spans="21:21" x14ac:dyDescent="0.2">
      <c r="U1819" s="20"/>
    </row>
    <row r="1820" spans="21:21" x14ac:dyDescent="0.2">
      <c r="U1820" s="20"/>
    </row>
    <row r="1821" spans="21:21" x14ac:dyDescent="0.2">
      <c r="U1821" s="20"/>
    </row>
    <row r="1822" spans="21:21" x14ac:dyDescent="0.2">
      <c r="U1822" s="20"/>
    </row>
    <row r="1823" spans="21:21" x14ac:dyDescent="0.2">
      <c r="U1823" s="20"/>
    </row>
    <row r="1824" spans="21:21" x14ac:dyDescent="0.2">
      <c r="U1824" s="20"/>
    </row>
    <row r="1825" spans="21:21" x14ac:dyDescent="0.2">
      <c r="U1825" s="20"/>
    </row>
    <row r="1826" spans="21:21" x14ac:dyDescent="0.2">
      <c r="U1826" s="20"/>
    </row>
    <row r="1827" spans="21:21" x14ac:dyDescent="0.2">
      <c r="U1827" s="20"/>
    </row>
    <row r="1828" spans="21:21" x14ac:dyDescent="0.2">
      <c r="U1828" s="20"/>
    </row>
    <row r="1829" spans="21:21" x14ac:dyDescent="0.2">
      <c r="U1829" s="20"/>
    </row>
    <row r="1830" spans="21:21" x14ac:dyDescent="0.2">
      <c r="U1830" s="20"/>
    </row>
    <row r="1831" spans="21:21" x14ac:dyDescent="0.2">
      <c r="U1831" s="20"/>
    </row>
    <row r="1832" spans="21:21" x14ac:dyDescent="0.2">
      <c r="U1832" s="20"/>
    </row>
    <row r="1833" spans="21:21" x14ac:dyDescent="0.2">
      <c r="U1833" s="20"/>
    </row>
    <row r="1834" spans="21:21" x14ac:dyDescent="0.2">
      <c r="U1834" s="20"/>
    </row>
    <row r="1835" spans="21:21" x14ac:dyDescent="0.2">
      <c r="U1835" s="20"/>
    </row>
    <row r="1836" spans="21:21" x14ac:dyDescent="0.2">
      <c r="U1836" s="20"/>
    </row>
    <row r="1837" spans="21:21" x14ac:dyDescent="0.2">
      <c r="U1837" s="20"/>
    </row>
    <row r="1838" spans="21:21" x14ac:dyDescent="0.2">
      <c r="U1838" s="20"/>
    </row>
    <row r="1839" spans="21:21" x14ac:dyDescent="0.2">
      <c r="U1839" s="20"/>
    </row>
    <row r="1840" spans="21:21" x14ac:dyDescent="0.2">
      <c r="U1840" s="20"/>
    </row>
    <row r="1841" spans="21:21" x14ac:dyDescent="0.2">
      <c r="U1841" s="20"/>
    </row>
    <row r="1842" spans="21:21" x14ac:dyDescent="0.2">
      <c r="U1842" s="20"/>
    </row>
    <row r="1843" spans="21:21" x14ac:dyDescent="0.2">
      <c r="U1843" s="20"/>
    </row>
    <row r="1844" spans="21:21" x14ac:dyDescent="0.2">
      <c r="U1844" s="20"/>
    </row>
    <row r="1845" spans="21:21" x14ac:dyDescent="0.2">
      <c r="U1845" s="20"/>
    </row>
    <row r="1846" spans="21:21" x14ac:dyDescent="0.2">
      <c r="U1846" s="20"/>
    </row>
    <row r="1847" spans="21:21" x14ac:dyDescent="0.2">
      <c r="U1847" s="20"/>
    </row>
    <row r="1848" spans="21:21" x14ac:dyDescent="0.2">
      <c r="U1848" s="20"/>
    </row>
    <row r="1849" spans="21:21" x14ac:dyDescent="0.2">
      <c r="U1849" s="20"/>
    </row>
    <row r="1850" spans="21:21" x14ac:dyDescent="0.2">
      <c r="U1850" s="20"/>
    </row>
    <row r="1851" spans="21:21" x14ac:dyDescent="0.2">
      <c r="U1851" s="20"/>
    </row>
    <row r="1852" spans="21:21" x14ac:dyDescent="0.2">
      <c r="U1852" s="20"/>
    </row>
    <row r="1853" spans="21:21" x14ac:dyDescent="0.2">
      <c r="U1853" s="20"/>
    </row>
    <row r="1854" spans="21:21" x14ac:dyDescent="0.2">
      <c r="U1854" s="20"/>
    </row>
    <row r="1855" spans="21:21" x14ac:dyDescent="0.2">
      <c r="U1855" s="20"/>
    </row>
    <row r="1856" spans="21:21" x14ac:dyDescent="0.2">
      <c r="U1856" s="20"/>
    </row>
    <row r="1857" spans="21:21" x14ac:dyDescent="0.2">
      <c r="U1857" s="20"/>
    </row>
    <row r="1858" spans="21:21" x14ac:dyDescent="0.2">
      <c r="U1858" s="20"/>
    </row>
    <row r="1859" spans="21:21" x14ac:dyDescent="0.2">
      <c r="U1859" s="20"/>
    </row>
    <row r="1860" spans="21:21" x14ac:dyDescent="0.2">
      <c r="U1860" s="20"/>
    </row>
    <row r="1861" spans="21:21" x14ac:dyDescent="0.2">
      <c r="U1861" s="20"/>
    </row>
    <row r="1862" spans="21:21" x14ac:dyDescent="0.2">
      <c r="U1862" s="20"/>
    </row>
    <row r="1863" spans="21:21" x14ac:dyDescent="0.2">
      <c r="U1863" s="20"/>
    </row>
    <row r="1864" spans="21:21" x14ac:dyDescent="0.2">
      <c r="U1864" s="20"/>
    </row>
    <row r="1865" spans="21:21" x14ac:dyDescent="0.2">
      <c r="U1865" s="20"/>
    </row>
    <row r="1866" spans="21:21" x14ac:dyDescent="0.2">
      <c r="U1866" s="20"/>
    </row>
    <row r="1867" spans="21:21" x14ac:dyDescent="0.2">
      <c r="U1867" s="20"/>
    </row>
    <row r="1868" spans="21:21" x14ac:dyDescent="0.2">
      <c r="U1868" s="20"/>
    </row>
    <row r="1869" spans="21:21" x14ac:dyDescent="0.2">
      <c r="U1869" s="20"/>
    </row>
    <row r="1870" spans="21:21" x14ac:dyDescent="0.2">
      <c r="U1870" s="20"/>
    </row>
    <row r="1871" spans="21:21" x14ac:dyDescent="0.2">
      <c r="U1871" s="20"/>
    </row>
    <row r="1872" spans="21:21" x14ac:dyDescent="0.2">
      <c r="U1872" s="20"/>
    </row>
    <row r="1873" spans="21:21" x14ac:dyDescent="0.2">
      <c r="U1873" s="20"/>
    </row>
    <row r="1874" spans="21:21" x14ac:dyDescent="0.2">
      <c r="U1874" s="20"/>
    </row>
    <row r="1875" spans="21:21" x14ac:dyDescent="0.2">
      <c r="U1875" s="20"/>
    </row>
    <row r="1876" spans="21:21" x14ac:dyDescent="0.2">
      <c r="U1876" s="20"/>
    </row>
    <row r="1877" spans="21:21" x14ac:dyDescent="0.2">
      <c r="U1877" s="20"/>
    </row>
    <row r="1878" spans="21:21" x14ac:dyDescent="0.2">
      <c r="U1878" s="20"/>
    </row>
    <row r="1879" spans="21:21" x14ac:dyDescent="0.2">
      <c r="U1879" s="20"/>
    </row>
    <row r="1880" spans="21:21" x14ac:dyDescent="0.2">
      <c r="U1880" s="20"/>
    </row>
    <row r="1881" spans="21:21" x14ac:dyDescent="0.2">
      <c r="U1881" s="20"/>
    </row>
    <row r="1882" spans="21:21" x14ac:dyDescent="0.2">
      <c r="U1882" s="20"/>
    </row>
    <row r="1883" spans="21:21" x14ac:dyDescent="0.2">
      <c r="U1883" s="20"/>
    </row>
    <row r="1884" spans="21:21" x14ac:dyDescent="0.2">
      <c r="U1884" s="20"/>
    </row>
    <row r="1885" spans="21:21" x14ac:dyDescent="0.2">
      <c r="U1885" s="20"/>
    </row>
    <row r="1886" spans="21:21" x14ac:dyDescent="0.2">
      <c r="U1886" s="20"/>
    </row>
    <row r="1887" spans="21:21" x14ac:dyDescent="0.2">
      <c r="U1887" s="20"/>
    </row>
    <row r="1888" spans="21:21" x14ac:dyDescent="0.2">
      <c r="U1888" s="20"/>
    </row>
    <row r="1889" spans="21:21" x14ac:dyDescent="0.2">
      <c r="U1889" s="20"/>
    </row>
    <row r="1890" spans="21:21" x14ac:dyDescent="0.2">
      <c r="U1890" s="20"/>
    </row>
    <row r="1891" spans="21:21" x14ac:dyDescent="0.2">
      <c r="U1891" s="20"/>
    </row>
    <row r="1892" spans="21:21" x14ac:dyDescent="0.2">
      <c r="U1892" s="20"/>
    </row>
    <row r="1893" spans="21:21" x14ac:dyDescent="0.2">
      <c r="U1893" s="20"/>
    </row>
    <row r="1894" spans="21:21" x14ac:dyDescent="0.2">
      <c r="U1894" s="20"/>
    </row>
    <row r="1895" spans="21:21" x14ac:dyDescent="0.2">
      <c r="U1895" s="20"/>
    </row>
    <row r="1896" spans="21:21" x14ac:dyDescent="0.2">
      <c r="U1896" s="20"/>
    </row>
    <row r="1897" spans="21:21" x14ac:dyDescent="0.2">
      <c r="U1897" s="20"/>
    </row>
    <row r="1898" spans="21:21" x14ac:dyDescent="0.2">
      <c r="U1898" s="20"/>
    </row>
    <row r="1899" spans="21:21" x14ac:dyDescent="0.2">
      <c r="U1899" s="20"/>
    </row>
    <row r="1900" spans="21:21" x14ac:dyDescent="0.2">
      <c r="U1900" s="20"/>
    </row>
    <row r="1901" spans="21:21" x14ac:dyDescent="0.2">
      <c r="U1901" s="20"/>
    </row>
    <row r="1902" spans="21:21" x14ac:dyDescent="0.2">
      <c r="U1902" s="20"/>
    </row>
    <row r="1903" spans="21:21" x14ac:dyDescent="0.2">
      <c r="U1903" s="20"/>
    </row>
    <row r="1904" spans="21:21" x14ac:dyDescent="0.2">
      <c r="U1904" s="20"/>
    </row>
    <row r="1905" spans="21:21" x14ac:dyDescent="0.2">
      <c r="U1905" s="20"/>
    </row>
    <row r="1906" spans="21:21" x14ac:dyDescent="0.2">
      <c r="U1906" s="20"/>
    </row>
    <row r="1907" spans="21:21" x14ac:dyDescent="0.2">
      <c r="U1907" s="20"/>
    </row>
    <row r="1908" spans="21:21" x14ac:dyDescent="0.2">
      <c r="U1908" s="20"/>
    </row>
    <row r="1909" spans="21:21" x14ac:dyDescent="0.2">
      <c r="U1909" s="20"/>
    </row>
    <row r="1910" spans="21:21" x14ac:dyDescent="0.2">
      <c r="U1910" s="20"/>
    </row>
    <row r="1911" spans="21:21" x14ac:dyDescent="0.2">
      <c r="U1911" s="20"/>
    </row>
    <row r="1912" spans="21:21" x14ac:dyDescent="0.2">
      <c r="U1912" s="20"/>
    </row>
    <row r="1913" spans="21:21" x14ac:dyDescent="0.2">
      <c r="U1913" s="20"/>
    </row>
    <row r="1914" spans="21:21" x14ac:dyDescent="0.2">
      <c r="U1914" s="20"/>
    </row>
    <row r="1915" spans="21:21" x14ac:dyDescent="0.2">
      <c r="U1915" s="20"/>
    </row>
    <row r="1916" spans="21:21" x14ac:dyDescent="0.2">
      <c r="U1916" s="20"/>
    </row>
    <row r="1917" spans="21:21" x14ac:dyDescent="0.2">
      <c r="U1917" s="20"/>
    </row>
    <row r="1918" spans="21:21" x14ac:dyDescent="0.2">
      <c r="U1918" s="20"/>
    </row>
    <row r="1919" spans="21:21" x14ac:dyDescent="0.2">
      <c r="U1919" s="20"/>
    </row>
    <row r="1920" spans="21:21" x14ac:dyDescent="0.2">
      <c r="U1920" s="20"/>
    </row>
    <row r="1921" spans="21:21" x14ac:dyDescent="0.2">
      <c r="U1921" s="20"/>
    </row>
    <row r="1922" spans="21:21" x14ac:dyDescent="0.2">
      <c r="U1922" s="20"/>
    </row>
    <row r="1923" spans="21:21" x14ac:dyDescent="0.2">
      <c r="U1923" s="20"/>
    </row>
    <row r="1924" spans="21:21" x14ac:dyDescent="0.2">
      <c r="U1924" s="20"/>
    </row>
    <row r="1925" spans="21:21" x14ac:dyDescent="0.2">
      <c r="U1925" s="20"/>
    </row>
    <row r="1926" spans="21:21" x14ac:dyDescent="0.2">
      <c r="U1926" s="20"/>
    </row>
    <row r="1927" spans="21:21" x14ac:dyDescent="0.2">
      <c r="U1927" s="20"/>
    </row>
    <row r="1928" spans="21:21" x14ac:dyDescent="0.2">
      <c r="U1928" s="20"/>
    </row>
    <row r="1929" spans="21:21" x14ac:dyDescent="0.2">
      <c r="U1929" s="20"/>
    </row>
    <row r="1930" spans="21:21" x14ac:dyDescent="0.2">
      <c r="U1930" s="20"/>
    </row>
    <row r="1931" spans="21:21" x14ac:dyDescent="0.2">
      <c r="U1931" s="20"/>
    </row>
    <row r="1932" spans="21:21" x14ac:dyDescent="0.2">
      <c r="U1932" s="20"/>
    </row>
    <row r="1933" spans="21:21" x14ac:dyDescent="0.2">
      <c r="U1933" s="20"/>
    </row>
    <row r="1934" spans="21:21" x14ac:dyDescent="0.2">
      <c r="U1934" s="20"/>
    </row>
    <row r="1935" spans="21:21" x14ac:dyDescent="0.2">
      <c r="U1935" s="20"/>
    </row>
    <row r="1936" spans="21:21" x14ac:dyDescent="0.2">
      <c r="U1936" s="20"/>
    </row>
    <row r="1937" spans="21:21" x14ac:dyDescent="0.2">
      <c r="U1937" s="20"/>
    </row>
    <row r="1938" spans="21:21" x14ac:dyDescent="0.2">
      <c r="U1938" s="20"/>
    </row>
    <row r="1939" spans="21:21" x14ac:dyDescent="0.2">
      <c r="U1939" s="20"/>
    </row>
    <row r="1940" spans="21:21" x14ac:dyDescent="0.2">
      <c r="U1940" s="20"/>
    </row>
    <row r="1941" spans="21:21" x14ac:dyDescent="0.2">
      <c r="U1941" s="20"/>
    </row>
    <row r="1942" spans="21:21" x14ac:dyDescent="0.2">
      <c r="U1942" s="20"/>
    </row>
  </sheetData>
  <phoneticPr fontId="0" type="noConversion"/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6"/>
  <sheetViews>
    <sheetView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baseColWidth="10" defaultRowHeight="11.25" x14ac:dyDescent="0.2"/>
  <cols>
    <col min="1" max="1" width="20.42578125" style="36" customWidth="1"/>
    <col min="2" max="2" width="7.7109375" style="62" bestFit="1" customWidth="1"/>
    <col min="3" max="3" width="4.85546875" style="62" bestFit="1" customWidth="1"/>
    <col min="4" max="6" width="4.85546875" style="22" bestFit="1" customWidth="1"/>
    <col min="7" max="7" width="7.7109375" style="43" bestFit="1" customWidth="1"/>
    <col min="8" max="8" width="12.5703125" style="43" customWidth="1"/>
    <col min="9" max="9" width="10.5703125" style="22" bestFit="1" customWidth="1"/>
    <col min="10" max="10" width="7.140625" style="22" customWidth="1"/>
    <col min="11" max="13" width="4.85546875" style="22" bestFit="1" customWidth="1"/>
    <col min="14" max="14" width="10.5703125" style="43" customWidth="1"/>
    <col min="15" max="15" width="12.5703125" style="43" customWidth="1"/>
    <col min="16" max="16" width="7" style="22" customWidth="1"/>
    <col min="17" max="19" width="7.140625" style="22" customWidth="1"/>
    <col min="20" max="20" width="7.140625" style="62" customWidth="1"/>
    <col min="21" max="21" width="10.5703125" style="43" customWidth="1"/>
    <col min="22" max="22" width="12.5703125" style="43" customWidth="1"/>
    <col min="23" max="29" width="7.140625" style="22" customWidth="1"/>
    <col min="30" max="30" width="10.5703125" style="43" customWidth="1"/>
    <col min="31" max="31" width="12.5703125" style="43" customWidth="1"/>
    <col min="32" max="32" width="7.140625" style="36" customWidth="1"/>
    <col min="33" max="33" width="10.5703125" style="43" customWidth="1"/>
    <col min="34" max="34" width="12.5703125" style="43" customWidth="1"/>
    <col min="35" max="35" width="7.140625" style="36" customWidth="1"/>
    <col min="36" max="16384" width="11.42578125" style="36"/>
  </cols>
  <sheetData>
    <row r="1" spans="1:34" x14ac:dyDescent="0.2">
      <c r="A1" s="39" t="s">
        <v>268</v>
      </c>
      <c r="D1" s="62"/>
      <c r="E1" s="62"/>
      <c r="F1" s="62"/>
      <c r="I1" s="77"/>
      <c r="Y1" s="62"/>
    </row>
    <row r="2" spans="1:34" x14ac:dyDescent="0.2">
      <c r="A2" s="39"/>
      <c r="D2" s="62"/>
      <c r="E2" s="62"/>
      <c r="F2" s="62"/>
      <c r="I2" s="77"/>
    </row>
    <row r="3" spans="1:34" x14ac:dyDescent="0.2">
      <c r="A3" s="63"/>
      <c r="B3" s="83" t="s">
        <v>128</v>
      </c>
      <c r="C3" s="83"/>
      <c r="G3" s="42" t="s">
        <v>231</v>
      </c>
      <c r="H3" s="42" t="s">
        <v>232</v>
      </c>
      <c r="I3" s="40" t="s">
        <v>138</v>
      </c>
      <c r="N3" s="42" t="s">
        <v>231</v>
      </c>
      <c r="O3" s="42" t="s">
        <v>232</v>
      </c>
      <c r="P3" s="83" t="s">
        <v>154</v>
      </c>
      <c r="Q3" s="62"/>
      <c r="R3" s="62"/>
      <c r="S3" s="62"/>
      <c r="U3" s="42" t="s">
        <v>231</v>
      </c>
      <c r="V3" s="42" t="s">
        <v>232</v>
      </c>
      <c r="W3" s="84" t="s">
        <v>198</v>
      </c>
      <c r="X3" s="62"/>
      <c r="Y3" s="62"/>
      <c r="Z3" s="62"/>
      <c r="AA3" s="62"/>
      <c r="AB3" s="62"/>
      <c r="AC3" s="62"/>
      <c r="AD3" s="42" t="s">
        <v>231</v>
      </c>
      <c r="AE3" s="42" t="s">
        <v>232</v>
      </c>
      <c r="AG3" s="42" t="s">
        <v>231</v>
      </c>
      <c r="AH3" s="42" t="s">
        <v>232</v>
      </c>
    </row>
    <row r="4" spans="1:34" s="39" customFormat="1" x14ac:dyDescent="0.2">
      <c r="A4" s="83" t="s">
        <v>223</v>
      </c>
      <c r="B4" s="84" t="s">
        <v>130</v>
      </c>
      <c r="C4" s="84" t="s">
        <v>132</v>
      </c>
      <c r="D4" s="38" t="s">
        <v>134</v>
      </c>
      <c r="E4" s="38" t="s">
        <v>135</v>
      </c>
      <c r="F4" s="38" t="s">
        <v>136</v>
      </c>
      <c r="G4" s="42" t="s">
        <v>128</v>
      </c>
      <c r="H4" s="42" t="s">
        <v>128</v>
      </c>
      <c r="I4" s="38" t="s">
        <v>145</v>
      </c>
      <c r="J4" s="38" t="s">
        <v>148</v>
      </c>
      <c r="K4" s="38" t="s">
        <v>149</v>
      </c>
      <c r="L4" s="38" t="s">
        <v>151</v>
      </c>
      <c r="M4" s="38" t="s">
        <v>152</v>
      </c>
      <c r="N4" s="42" t="s">
        <v>138</v>
      </c>
      <c r="O4" s="42" t="s">
        <v>138</v>
      </c>
      <c r="P4" s="84" t="s">
        <v>155</v>
      </c>
      <c r="Q4" s="84" t="s">
        <v>158</v>
      </c>
      <c r="R4" s="84" t="s">
        <v>163</v>
      </c>
      <c r="S4" s="84" t="s">
        <v>164</v>
      </c>
      <c r="T4" s="84" t="s">
        <v>166</v>
      </c>
      <c r="U4" s="42" t="s">
        <v>154</v>
      </c>
      <c r="V4" s="42" t="s">
        <v>154</v>
      </c>
      <c r="W4" s="84" t="s">
        <v>168</v>
      </c>
      <c r="X4" s="84" t="s">
        <v>169</v>
      </c>
      <c r="Y4" s="84" t="s">
        <v>172</v>
      </c>
      <c r="Z4" s="84" t="s">
        <v>173</v>
      </c>
      <c r="AA4" s="84" t="s">
        <v>174</v>
      </c>
      <c r="AB4" s="84" t="s">
        <v>175</v>
      </c>
      <c r="AC4" s="84" t="s">
        <v>176</v>
      </c>
      <c r="AD4" s="42" t="s">
        <v>198</v>
      </c>
      <c r="AE4" s="42" t="s">
        <v>198</v>
      </c>
      <c r="AG4" s="42" t="s">
        <v>8</v>
      </c>
      <c r="AH4" s="42" t="s">
        <v>8</v>
      </c>
    </row>
    <row r="5" spans="1:34" x14ac:dyDescent="0.2">
      <c r="A5" s="83" t="s">
        <v>228</v>
      </c>
      <c r="B5" s="62">
        <v>5</v>
      </c>
      <c r="C5" s="62">
        <v>6</v>
      </c>
      <c r="D5" s="22">
        <v>6</v>
      </c>
      <c r="E5" s="22">
        <v>4</v>
      </c>
      <c r="F5" s="22">
        <v>10</v>
      </c>
      <c r="G5" s="43">
        <f>SUM(B5:F5)</f>
        <v>31</v>
      </c>
      <c r="I5" s="22">
        <v>24</v>
      </c>
      <c r="J5" s="22">
        <v>12</v>
      </c>
      <c r="K5" s="22">
        <v>11</v>
      </c>
      <c r="L5" s="22">
        <v>5</v>
      </c>
      <c r="M5" s="22">
        <v>3</v>
      </c>
      <c r="N5" s="43">
        <f>SUM(I5:M5)</f>
        <v>55</v>
      </c>
      <c r="P5" s="62">
        <v>7</v>
      </c>
      <c r="Q5" s="62">
        <v>3</v>
      </c>
      <c r="R5" s="62">
        <v>5</v>
      </c>
      <c r="S5" s="62">
        <v>4</v>
      </c>
      <c r="T5" s="91">
        <v>6</v>
      </c>
      <c r="U5" s="43">
        <f>SUM(P5:T5)</f>
        <v>25</v>
      </c>
      <c r="W5" s="91">
        <v>4</v>
      </c>
      <c r="X5" s="91">
        <v>2</v>
      </c>
      <c r="Y5" s="91">
        <v>7</v>
      </c>
      <c r="Z5" s="91">
        <v>7</v>
      </c>
      <c r="AA5" s="91">
        <v>5</v>
      </c>
      <c r="AB5" s="91">
        <v>11</v>
      </c>
      <c r="AC5" s="91">
        <v>10</v>
      </c>
      <c r="AD5" s="43">
        <f>SUM(W5:AC5)</f>
        <v>46</v>
      </c>
      <c r="AE5" s="88"/>
      <c r="AG5" s="43">
        <f>G5+N5+U5+AD5</f>
        <v>157</v>
      </c>
    </row>
    <row r="6" spans="1:34" ht="22.5" x14ac:dyDescent="0.2">
      <c r="A6" s="104" t="s">
        <v>258</v>
      </c>
      <c r="P6" s="62"/>
      <c r="Q6" s="62"/>
      <c r="R6" s="62"/>
      <c r="S6" s="62"/>
      <c r="W6" s="62"/>
      <c r="X6" s="62"/>
      <c r="Y6" s="62"/>
      <c r="Z6" s="62"/>
      <c r="AA6" s="62"/>
      <c r="AB6" s="62"/>
      <c r="AC6" s="62"/>
    </row>
    <row r="7" spans="1:34" x14ac:dyDescent="0.2">
      <c r="A7" s="63" t="s">
        <v>264</v>
      </c>
      <c r="B7" s="62">
        <v>5</v>
      </c>
      <c r="C7" s="62">
        <v>6</v>
      </c>
      <c r="D7" s="22">
        <v>0</v>
      </c>
      <c r="E7" s="22">
        <v>2</v>
      </c>
      <c r="F7" s="22">
        <v>8</v>
      </c>
      <c r="G7" s="43">
        <f>SUM(B7:F7)</f>
        <v>21</v>
      </c>
      <c r="H7" s="86">
        <f>(G7/26)*100</f>
        <v>80.769230769230774</v>
      </c>
      <c r="I7" s="22">
        <v>0</v>
      </c>
      <c r="J7" s="22">
        <v>0</v>
      </c>
      <c r="K7" s="22">
        <v>0</v>
      </c>
      <c r="L7" s="22">
        <v>0</v>
      </c>
      <c r="M7" s="22">
        <v>0</v>
      </c>
      <c r="N7" s="43">
        <f>SUM(I7:M7)</f>
        <v>0</v>
      </c>
      <c r="P7" s="62">
        <v>0</v>
      </c>
      <c r="Q7" s="62">
        <v>0</v>
      </c>
      <c r="R7" s="62">
        <v>0</v>
      </c>
      <c r="S7" s="62">
        <v>0</v>
      </c>
      <c r="T7" s="62">
        <v>6</v>
      </c>
      <c r="U7" s="43">
        <f>SUM(P7:T7)</f>
        <v>6</v>
      </c>
      <c r="V7" s="86">
        <f>(U7/20)*100</f>
        <v>30</v>
      </c>
      <c r="W7" s="62">
        <v>3</v>
      </c>
      <c r="X7" s="62">
        <v>0</v>
      </c>
      <c r="Y7" s="62">
        <v>0</v>
      </c>
      <c r="Z7" s="62">
        <v>2</v>
      </c>
      <c r="AA7" s="62">
        <v>1</v>
      </c>
      <c r="AB7" s="62">
        <v>5</v>
      </c>
      <c r="AC7" s="62">
        <v>5</v>
      </c>
      <c r="AD7" s="43">
        <f>SUM(W7:AC7)</f>
        <v>16</v>
      </c>
      <c r="AE7" s="86">
        <f>(AD7/45)*100</f>
        <v>35.555555555555557</v>
      </c>
      <c r="AG7" s="43">
        <f>G7+N7+U7+AD7</f>
        <v>43</v>
      </c>
      <c r="AH7" s="86">
        <f>(AG7/142)*100</f>
        <v>30.281690140845068</v>
      </c>
    </row>
    <row r="8" spans="1:34" x14ac:dyDescent="0.2">
      <c r="A8" s="63" t="s">
        <v>207</v>
      </c>
      <c r="B8" s="62">
        <v>0</v>
      </c>
      <c r="C8" s="62">
        <v>0</v>
      </c>
      <c r="D8" s="22">
        <v>5</v>
      </c>
      <c r="E8" s="22">
        <v>0</v>
      </c>
      <c r="F8" s="22">
        <v>0</v>
      </c>
      <c r="G8" s="43">
        <f>SUM(B8:F8)</f>
        <v>5</v>
      </c>
      <c r="H8" s="86">
        <f>(G8/26)*100</f>
        <v>19.230769230769234</v>
      </c>
      <c r="I8" s="22">
        <v>21</v>
      </c>
      <c r="J8" s="22">
        <v>10</v>
      </c>
      <c r="K8" s="22">
        <v>7</v>
      </c>
      <c r="L8" s="22">
        <v>5</v>
      </c>
      <c r="M8" s="22">
        <v>3</v>
      </c>
      <c r="N8" s="43">
        <f>SUM(I8:M8)</f>
        <v>46</v>
      </c>
      <c r="O8" s="86">
        <f>(N8/51)*100</f>
        <v>90.196078431372555</v>
      </c>
      <c r="P8" s="62">
        <v>7</v>
      </c>
      <c r="Q8" s="62">
        <v>1</v>
      </c>
      <c r="R8" s="62">
        <v>4</v>
      </c>
      <c r="S8" s="62">
        <v>2</v>
      </c>
      <c r="T8" s="62">
        <v>0</v>
      </c>
      <c r="U8" s="43">
        <f>SUM(P8:T8)</f>
        <v>14</v>
      </c>
      <c r="V8" s="86">
        <f>(U8/20)*100</f>
        <v>70</v>
      </c>
      <c r="W8" s="62">
        <v>1</v>
      </c>
      <c r="X8" s="62">
        <v>2</v>
      </c>
      <c r="Y8" s="62">
        <v>6</v>
      </c>
      <c r="Z8" s="62">
        <v>5</v>
      </c>
      <c r="AA8" s="62">
        <v>4</v>
      </c>
      <c r="AB8" s="62">
        <v>6</v>
      </c>
      <c r="AC8" s="62">
        <v>5</v>
      </c>
      <c r="AD8" s="43">
        <f>SUM(W8:AC8)</f>
        <v>29</v>
      </c>
      <c r="AE8" s="86">
        <f>(AD8/45)*100</f>
        <v>64.444444444444443</v>
      </c>
      <c r="AG8" s="43">
        <f>G8+N8+U8+AD8</f>
        <v>94</v>
      </c>
      <c r="AH8" s="86">
        <f>(AG8/142)*100</f>
        <v>66.197183098591552</v>
      </c>
    </row>
    <row r="9" spans="1:34" x14ac:dyDescent="0.2">
      <c r="A9" s="63" t="s">
        <v>208</v>
      </c>
      <c r="B9" s="62">
        <v>0</v>
      </c>
      <c r="C9" s="62">
        <v>0</v>
      </c>
      <c r="D9" s="22">
        <v>0</v>
      </c>
      <c r="E9" s="22">
        <v>0</v>
      </c>
      <c r="F9" s="22">
        <v>0</v>
      </c>
      <c r="G9" s="43">
        <f>SUM(B9:F9)</f>
        <v>0</v>
      </c>
      <c r="H9" s="86">
        <f>(G9/26)*100</f>
        <v>0</v>
      </c>
      <c r="I9" s="22">
        <v>0</v>
      </c>
      <c r="J9" s="22">
        <v>1</v>
      </c>
      <c r="K9" s="22">
        <v>1</v>
      </c>
      <c r="L9" s="22">
        <v>0</v>
      </c>
      <c r="M9" s="22">
        <v>0</v>
      </c>
      <c r="N9" s="43">
        <f>SUM(I9:M9)</f>
        <v>2</v>
      </c>
      <c r="O9" s="86">
        <f>(N9/51)*100</f>
        <v>3.9215686274509802</v>
      </c>
      <c r="P9" s="62">
        <v>0</v>
      </c>
      <c r="Q9" s="62">
        <v>0</v>
      </c>
      <c r="R9" s="62">
        <v>0</v>
      </c>
      <c r="S9" s="62">
        <v>0</v>
      </c>
      <c r="T9" s="62">
        <v>0</v>
      </c>
      <c r="U9" s="43">
        <f>SUM(P9:T9)</f>
        <v>0</v>
      </c>
      <c r="V9" s="86">
        <f>(U9/20)*100</f>
        <v>0</v>
      </c>
      <c r="W9" s="62">
        <v>0</v>
      </c>
      <c r="X9" s="62">
        <v>0</v>
      </c>
      <c r="Y9" s="62">
        <v>0</v>
      </c>
      <c r="Z9" s="62">
        <v>0</v>
      </c>
      <c r="AA9" s="62">
        <v>0</v>
      </c>
      <c r="AB9" s="62">
        <v>0</v>
      </c>
      <c r="AC9" s="62">
        <v>0</v>
      </c>
      <c r="AD9" s="43">
        <f>SUM(W9:AC9)</f>
        <v>0</v>
      </c>
      <c r="AE9" s="86">
        <f>(AD9/45)*100</f>
        <v>0</v>
      </c>
      <c r="AG9" s="43">
        <f>G9+N9+U9+AD9</f>
        <v>2</v>
      </c>
      <c r="AH9" s="86">
        <f>(AG9/142)*100</f>
        <v>1.4084507042253522</v>
      </c>
    </row>
    <row r="10" spans="1:34" x14ac:dyDescent="0.2">
      <c r="A10" s="63" t="s">
        <v>265</v>
      </c>
      <c r="B10" s="62">
        <v>0</v>
      </c>
      <c r="C10" s="62">
        <v>0</v>
      </c>
      <c r="D10" s="22">
        <v>0</v>
      </c>
      <c r="E10" s="22">
        <v>0</v>
      </c>
      <c r="F10" s="22">
        <v>0</v>
      </c>
      <c r="G10" s="43">
        <f>SUM(B10:F10)</f>
        <v>0</v>
      </c>
      <c r="H10" s="86">
        <f>(G10/26)*100</f>
        <v>0</v>
      </c>
      <c r="I10" s="22">
        <v>2</v>
      </c>
      <c r="J10" s="22">
        <v>1</v>
      </c>
      <c r="K10" s="22">
        <v>0</v>
      </c>
      <c r="L10" s="22">
        <v>0</v>
      </c>
      <c r="M10" s="22">
        <v>0</v>
      </c>
      <c r="N10" s="43">
        <f>SUM(I10:M10)</f>
        <v>3</v>
      </c>
      <c r="O10" s="86">
        <f>(N10/51)*100</f>
        <v>5.8823529411764701</v>
      </c>
      <c r="P10" s="62">
        <v>0</v>
      </c>
      <c r="Q10" s="62">
        <v>0</v>
      </c>
      <c r="R10" s="62">
        <v>0</v>
      </c>
      <c r="S10" s="62">
        <v>0</v>
      </c>
      <c r="T10" s="62">
        <v>0</v>
      </c>
      <c r="U10" s="43">
        <f>SUM(P10:T10)</f>
        <v>0</v>
      </c>
      <c r="V10" s="86">
        <f>(U10/20)*100</f>
        <v>0</v>
      </c>
      <c r="W10" s="62">
        <v>0</v>
      </c>
      <c r="X10" s="62">
        <v>0</v>
      </c>
      <c r="Y10" s="62">
        <v>0</v>
      </c>
      <c r="Z10" s="62">
        <v>0</v>
      </c>
      <c r="AA10" s="62">
        <v>0</v>
      </c>
      <c r="AB10" s="62">
        <v>0</v>
      </c>
      <c r="AC10" s="62">
        <v>0</v>
      </c>
      <c r="AD10" s="43">
        <f>SUM(W10:AC10)</f>
        <v>0</v>
      </c>
      <c r="AE10" s="86">
        <f>(AD10/45)*100</f>
        <v>0</v>
      </c>
      <c r="AG10" s="43">
        <f>G10+N10+U10+AD10</f>
        <v>3</v>
      </c>
      <c r="AH10" s="86">
        <f>(AG10/142)*100</f>
        <v>2.112676056338028</v>
      </c>
    </row>
    <row r="11" spans="1:34" x14ac:dyDescent="0.2">
      <c r="A11" s="105" t="s">
        <v>259</v>
      </c>
      <c r="B11" s="85"/>
      <c r="C11" s="85"/>
      <c r="D11" s="37"/>
      <c r="E11" s="37"/>
      <c r="F11" s="37"/>
      <c r="H11" s="86"/>
      <c r="O11" s="86"/>
      <c r="P11" s="62"/>
      <c r="Q11" s="62"/>
      <c r="R11" s="62"/>
      <c r="S11" s="62"/>
      <c r="T11" s="85" t="s">
        <v>236</v>
      </c>
      <c r="V11" s="86"/>
      <c r="W11" s="85" t="s">
        <v>236</v>
      </c>
      <c r="X11" s="62"/>
      <c r="Y11" s="62"/>
      <c r="Z11" s="62"/>
      <c r="AA11" s="62"/>
      <c r="AB11" s="62"/>
      <c r="AC11" s="62"/>
      <c r="AE11" s="86"/>
      <c r="AH11" s="86"/>
    </row>
    <row r="12" spans="1:34" x14ac:dyDescent="0.2">
      <c r="A12" s="63" t="s">
        <v>224</v>
      </c>
      <c r="B12" s="62">
        <v>0</v>
      </c>
      <c r="C12" s="62">
        <v>0</v>
      </c>
      <c r="D12" s="22">
        <v>1</v>
      </c>
      <c r="E12" s="22">
        <v>0</v>
      </c>
      <c r="F12" s="22">
        <v>0</v>
      </c>
      <c r="G12" s="43">
        <f>SUM(B12:F12)</f>
        <v>1</v>
      </c>
      <c r="H12" s="86">
        <f>(G12/12)*100</f>
        <v>8.3333333333333321</v>
      </c>
      <c r="I12" s="22">
        <v>23</v>
      </c>
      <c r="J12" s="22">
        <v>12</v>
      </c>
      <c r="K12" s="22">
        <v>2</v>
      </c>
      <c r="L12" s="22">
        <v>4</v>
      </c>
      <c r="M12" s="22">
        <v>1</v>
      </c>
      <c r="N12" s="43">
        <f>SUM(I12:M12)</f>
        <v>42</v>
      </c>
      <c r="O12" s="86">
        <f>(N12/55)*100</f>
        <v>76.363636363636374</v>
      </c>
      <c r="P12" s="62">
        <v>6</v>
      </c>
      <c r="Q12" s="62">
        <v>1</v>
      </c>
      <c r="R12" s="62">
        <v>3</v>
      </c>
      <c r="S12" s="62">
        <v>2</v>
      </c>
      <c r="U12" s="43">
        <f>SUM(P12:T12)</f>
        <v>12</v>
      </c>
      <c r="V12" s="86">
        <f>(U12/15)*100</f>
        <v>80</v>
      </c>
      <c r="W12" s="62"/>
      <c r="X12" s="62">
        <v>2</v>
      </c>
      <c r="Y12" s="62">
        <v>7</v>
      </c>
      <c r="Z12" s="62">
        <v>7</v>
      </c>
      <c r="AA12" s="62">
        <v>5</v>
      </c>
      <c r="AB12" s="62">
        <v>10</v>
      </c>
      <c r="AC12" s="62">
        <v>9</v>
      </c>
      <c r="AD12" s="43">
        <f>SUM(W12:AC12)</f>
        <v>40</v>
      </c>
      <c r="AE12" s="86">
        <f>(AD12/41)*100</f>
        <v>97.560975609756099</v>
      </c>
      <c r="AG12" s="43">
        <f>G12+N12+U12+AD12</f>
        <v>95</v>
      </c>
      <c r="AH12" s="86">
        <f>(AG12/123)*100</f>
        <v>77.235772357723576</v>
      </c>
    </row>
    <row r="13" spans="1:34" x14ac:dyDescent="0.2">
      <c r="A13" s="63" t="s">
        <v>225</v>
      </c>
      <c r="B13" s="62">
        <v>5</v>
      </c>
      <c r="C13" s="62">
        <v>6</v>
      </c>
      <c r="D13" s="22">
        <v>0</v>
      </c>
      <c r="E13" s="22">
        <v>0</v>
      </c>
      <c r="F13" s="22">
        <v>0</v>
      </c>
      <c r="G13" s="43">
        <f>SUM(B13:F13)</f>
        <v>11</v>
      </c>
      <c r="H13" s="86">
        <f>(G13/12)*100</f>
        <v>91.666666666666657</v>
      </c>
      <c r="I13" s="22">
        <v>1</v>
      </c>
      <c r="J13" s="22">
        <v>0</v>
      </c>
      <c r="K13" s="22">
        <v>9</v>
      </c>
      <c r="L13" s="22">
        <v>1</v>
      </c>
      <c r="M13" s="22">
        <v>2</v>
      </c>
      <c r="N13" s="43">
        <f>SUM(I13:M13)</f>
        <v>13</v>
      </c>
      <c r="O13" s="86">
        <f>(N13/55)*100</f>
        <v>23.636363636363637</v>
      </c>
      <c r="P13" s="62">
        <v>1</v>
      </c>
      <c r="Q13" s="62">
        <v>0</v>
      </c>
      <c r="R13" s="62">
        <v>2</v>
      </c>
      <c r="S13" s="62">
        <v>0</v>
      </c>
      <c r="U13" s="43">
        <f>SUM(P13:T13)</f>
        <v>3</v>
      </c>
      <c r="V13" s="86">
        <f>(U13/15)*100</f>
        <v>20</v>
      </c>
      <c r="W13" s="62"/>
      <c r="X13" s="62">
        <v>0</v>
      </c>
      <c r="Y13" s="62">
        <v>0</v>
      </c>
      <c r="Z13" s="62">
        <v>0</v>
      </c>
      <c r="AA13" s="62">
        <v>0</v>
      </c>
      <c r="AB13" s="62">
        <v>0</v>
      </c>
      <c r="AC13" s="62">
        <v>1</v>
      </c>
      <c r="AD13" s="43">
        <f>SUM(W13:AC13)</f>
        <v>1</v>
      </c>
      <c r="AE13" s="86">
        <f>(AD13/41)*100</f>
        <v>2.4390243902439024</v>
      </c>
      <c r="AG13" s="43">
        <f>G13+N13+U13+AD13</f>
        <v>28</v>
      </c>
      <c r="AH13" s="86">
        <f>(AG13/123)*100</f>
        <v>22.76422764227642</v>
      </c>
    </row>
    <row r="14" spans="1:34" x14ac:dyDescent="0.2">
      <c r="A14" s="105" t="s">
        <v>261</v>
      </c>
      <c r="B14" s="37" t="s">
        <v>236</v>
      </c>
      <c r="C14" s="37" t="s">
        <v>236</v>
      </c>
      <c r="D14" s="37" t="s">
        <v>236</v>
      </c>
      <c r="E14" s="37" t="s">
        <v>236</v>
      </c>
      <c r="F14" s="37" t="s">
        <v>236</v>
      </c>
      <c r="G14" s="44" t="s">
        <v>236</v>
      </c>
      <c r="H14" s="87" t="s">
        <v>236</v>
      </c>
      <c r="I14" s="22" t="s">
        <v>247</v>
      </c>
      <c r="J14" s="22" t="s">
        <v>247</v>
      </c>
      <c r="K14" s="22" t="s">
        <v>247</v>
      </c>
      <c r="L14" s="22" t="s">
        <v>247</v>
      </c>
      <c r="M14" s="22" t="s">
        <v>247</v>
      </c>
      <c r="O14" s="86"/>
      <c r="P14" s="62" t="s">
        <v>247</v>
      </c>
      <c r="Q14" s="62" t="s">
        <v>247</v>
      </c>
      <c r="R14" s="62" t="s">
        <v>247</v>
      </c>
      <c r="S14" s="62" t="s">
        <v>247</v>
      </c>
      <c r="T14" s="85" t="s">
        <v>236</v>
      </c>
      <c r="V14" s="86"/>
      <c r="W14" s="85" t="s">
        <v>236</v>
      </c>
      <c r="X14" s="62"/>
      <c r="Y14" s="62"/>
      <c r="Z14" s="62"/>
      <c r="AA14" s="62"/>
      <c r="AB14" s="62"/>
      <c r="AC14" s="62"/>
      <c r="AE14" s="86"/>
      <c r="AH14" s="86"/>
    </row>
    <row r="15" spans="1:34" x14ac:dyDescent="0.2">
      <c r="A15" s="63" t="s">
        <v>209</v>
      </c>
      <c r="B15" s="85"/>
      <c r="C15" s="85"/>
      <c r="H15" s="86"/>
      <c r="O15" s="86"/>
      <c r="P15" s="62"/>
      <c r="Q15" s="62"/>
      <c r="R15" s="62"/>
      <c r="S15" s="62"/>
      <c r="V15" s="86"/>
      <c r="W15" s="62"/>
      <c r="X15" s="62">
        <v>1</v>
      </c>
      <c r="Y15" s="62">
        <v>0</v>
      </c>
      <c r="Z15" s="62">
        <v>0</v>
      </c>
      <c r="AA15" s="62">
        <v>0</v>
      </c>
      <c r="AB15" s="62">
        <v>0</v>
      </c>
      <c r="AC15" s="62">
        <v>0</v>
      </c>
      <c r="AD15" s="43">
        <f>SUM(W15:AC15)</f>
        <v>1</v>
      </c>
      <c r="AE15" s="86">
        <f>(AD15/37)*100</f>
        <v>2.7027027027027026</v>
      </c>
      <c r="AG15" s="43">
        <f>G15+N15+U15+AD15</f>
        <v>1</v>
      </c>
      <c r="AH15" s="86">
        <f>(AG15/37)*100</f>
        <v>2.7027027027027026</v>
      </c>
    </row>
    <row r="16" spans="1:34" x14ac:dyDescent="0.2">
      <c r="A16" s="63" t="s">
        <v>210</v>
      </c>
      <c r="H16" s="86"/>
      <c r="O16" s="86"/>
      <c r="P16" s="62"/>
      <c r="Q16" s="62"/>
      <c r="R16" s="62"/>
      <c r="S16" s="62"/>
      <c r="T16" s="92"/>
      <c r="V16" s="86"/>
      <c r="W16" s="62"/>
      <c r="X16" s="62">
        <v>0</v>
      </c>
      <c r="Y16" s="62">
        <v>0</v>
      </c>
      <c r="Z16" s="62">
        <v>0</v>
      </c>
      <c r="AA16" s="62">
        <v>0</v>
      </c>
      <c r="AB16" s="62">
        <v>1</v>
      </c>
      <c r="AC16" s="62">
        <v>0</v>
      </c>
      <c r="AD16" s="43">
        <f>SUM(W16:AC16)</f>
        <v>1</v>
      </c>
      <c r="AE16" s="86">
        <f>(AD16/37)*100</f>
        <v>2.7027027027027026</v>
      </c>
      <c r="AG16" s="43">
        <f>G16+N16+U16+AD16</f>
        <v>1</v>
      </c>
      <c r="AH16" s="86">
        <f>(AG16/37)*100</f>
        <v>2.7027027027027026</v>
      </c>
    </row>
    <row r="17" spans="1:34" x14ac:dyDescent="0.2">
      <c r="A17" s="63" t="s">
        <v>211</v>
      </c>
      <c r="H17" s="86"/>
      <c r="O17" s="86"/>
      <c r="P17" s="62"/>
      <c r="Q17" s="62"/>
      <c r="R17" s="62"/>
      <c r="S17" s="62"/>
      <c r="V17" s="86"/>
      <c r="W17" s="62"/>
      <c r="X17" s="62">
        <v>1</v>
      </c>
      <c r="Y17" s="62">
        <v>2</v>
      </c>
      <c r="Z17" s="62">
        <v>4</v>
      </c>
      <c r="AA17" s="62">
        <v>2</v>
      </c>
      <c r="AB17" s="62">
        <v>4</v>
      </c>
      <c r="AC17" s="62">
        <v>2</v>
      </c>
      <c r="AD17" s="43">
        <f>SUM(W17:AC17)</f>
        <v>15</v>
      </c>
      <c r="AE17" s="86">
        <f>(AD17/37)*100</f>
        <v>40.54054054054054</v>
      </c>
      <c r="AG17" s="43">
        <f>G17+N17+U17+AD17</f>
        <v>15</v>
      </c>
      <c r="AH17" s="86">
        <f>(AG17/37)*100</f>
        <v>40.54054054054054</v>
      </c>
    </row>
    <row r="18" spans="1:34" x14ac:dyDescent="0.2">
      <c r="A18" s="63" t="s">
        <v>212</v>
      </c>
      <c r="H18" s="86"/>
      <c r="O18" s="86"/>
      <c r="P18" s="62"/>
      <c r="Q18" s="62"/>
      <c r="R18" s="62"/>
      <c r="S18" s="62"/>
      <c r="V18" s="86"/>
      <c r="W18" s="62"/>
      <c r="X18" s="62"/>
      <c r="Y18" s="62">
        <v>5</v>
      </c>
      <c r="Z18" s="62">
        <v>0</v>
      </c>
      <c r="AA18" s="62">
        <v>3</v>
      </c>
      <c r="AB18" s="62">
        <v>5</v>
      </c>
      <c r="AC18" s="62">
        <v>7</v>
      </c>
      <c r="AD18" s="43">
        <f>SUM(W18:AC18)</f>
        <v>20</v>
      </c>
      <c r="AE18" s="86">
        <f>(AD18/37)*100</f>
        <v>54.054054054054056</v>
      </c>
      <c r="AG18" s="43">
        <f>G18+N18+U18+AD18</f>
        <v>20</v>
      </c>
      <c r="AH18" s="86">
        <f>(AG18/37)*100</f>
        <v>54.054054054054056</v>
      </c>
    </row>
    <row r="19" spans="1:34" x14ac:dyDescent="0.2">
      <c r="A19" s="105" t="s">
        <v>260</v>
      </c>
      <c r="D19" s="37"/>
      <c r="E19" s="37"/>
      <c r="F19" s="37"/>
      <c r="G19" s="44"/>
      <c r="H19" s="87"/>
      <c r="O19" s="86"/>
      <c r="P19" s="62"/>
      <c r="Q19" s="62"/>
      <c r="R19" s="62"/>
      <c r="S19" s="62"/>
      <c r="T19" s="85" t="s">
        <v>236</v>
      </c>
      <c r="V19" s="86"/>
      <c r="W19" s="85" t="s">
        <v>236</v>
      </c>
      <c r="X19" s="62"/>
      <c r="Y19" s="62"/>
      <c r="Z19" s="62"/>
      <c r="AA19" s="62"/>
      <c r="AB19" s="62"/>
      <c r="AC19" s="62"/>
      <c r="AE19" s="86"/>
      <c r="AH19" s="86"/>
    </row>
    <row r="20" spans="1:34" x14ac:dyDescent="0.2">
      <c r="A20" s="63" t="s">
        <v>224</v>
      </c>
      <c r="B20" s="85">
        <v>0</v>
      </c>
      <c r="C20" s="85">
        <v>0</v>
      </c>
      <c r="D20" s="22">
        <v>0</v>
      </c>
      <c r="E20" s="22">
        <v>0</v>
      </c>
      <c r="F20" s="22">
        <v>0</v>
      </c>
      <c r="G20" s="43">
        <f>SUM(B20:F20)</f>
        <v>0</v>
      </c>
      <c r="H20" s="86">
        <f>(G20/17)*100</f>
        <v>0</v>
      </c>
      <c r="I20" s="22">
        <v>8</v>
      </c>
      <c r="J20" s="22">
        <v>1</v>
      </c>
      <c r="K20" s="22">
        <v>0</v>
      </c>
      <c r="L20" s="22">
        <v>2</v>
      </c>
      <c r="M20" s="22">
        <v>1</v>
      </c>
      <c r="N20" s="43">
        <f>SUM(I20:M20)</f>
        <v>12</v>
      </c>
      <c r="O20" s="86">
        <f>(N20/54)*100</f>
        <v>22.222222222222221</v>
      </c>
      <c r="P20" s="62">
        <v>4</v>
      </c>
      <c r="Q20" s="62">
        <v>1</v>
      </c>
      <c r="R20" s="62">
        <v>1</v>
      </c>
      <c r="S20" s="62">
        <v>0</v>
      </c>
      <c r="U20" s="43">
        <f>SUM(P20:T20)</f>
        <v>6</v>
      </c>
      <c r="V20" s="86">
        <f>(U20/12)*100</f>
        <v>50</v>
      </c>
      <c r="W20" s="62"/>
      <c r="X20" s="62">
        <v>0</v>
      </c>
      <c r="Y20" s="62">
        <v>1</v>
      </c>
      <c r="Z20" s="62">
        <v>2</v>
      </c>
      <c r="AA20" s="62">
        <v>0</v>
      </c>
      <c r="AB20" s="62">
        <v>3</v>
      </c>
      <c r="AC20" s="62">
        <v>2</v>
      </c>
      <c r="AD20" s="43">
        <f>SUM(W20:AC20)</f>
        <v>8</v>
      </c>
      <c r="AE20" s="86">
        <f>(AD20/25)*100</f>
        <v>32</v>
      </c>
      <c r="AG20" s="43">
        <f>G20+N20+U20+AD20</f>
        <v>26</v>
      </c>
      <c r="AH20" s="86">
        <f>(AG20/108)*100</f>
        <v>24.074074074074073</v>
      </c>
    </row>
    <row r="21" spans="1:34" x14ac:dyDescent="0.2">
      <c r="A21" s="63" t="s">
        <v>225</v>
      </c>
      <c r="B21" s="62">
        <v>5</v>
      </c>
      <c r="C21" s="62">
        <v>6</v>
      </c>
      <c r="D21" s="22">
        <v>3</v>
      </c>
      <c r="E21" s="22">
        <v>0</v>
      </c>
      <c r="F21" s="22">
        <v>0</v>
      </c>
      <c r="G21" s="43">
        <f>SUM(B21:F21)</f>
        <v>14</v>
      </c>
      <c r="H21" s="86">
        <f>(G21/17)*100</f>
        <v>82.35294117647058</v>
      </c>
      <c r="I21" s="22">
        <v>16</v>
      </c>
      <c r="J21" s="22">
        <v>10</v>
      </c>
      <c r="K21" s="22">
        <v>10</v>
      </c>
      <c r="L21" s="22">
        <v>3</v>
      </c>
      <c r="M21" s="22">
        <v>2</v>
      </c>
      <c r="N21" s="43">
        <f>SUM(I21:M21)</f>
        <v>41</v>
      </c>
      <c r="O21" s="86">
        <f>(N21/54)*100</f>
        <v>75.925925925925924</v>
      </c>
      <c r="P21" s="62">
        <v>2</v>
      </c>
      <c r="Q21" s="62">
        <v>0</v>
      </c>
      <c r="R21" s="62">
        <v>2</v>
      </c>
      <c r="S21" s="62">
        <v>2</v>
      </c>
      <c r="U21" s="43">
        <f>SUM(P21:T21)</f>
        <v>6</v>
      </c>
      <c r="V21" s="86">
        <f>(U21/12)*100</f>
        <v>50</v>
      </c>
      <c r="W21" s="62"/>
      <c r="X21" s="62">
        <v>2</v>
      </c>
      <c r="Y21" s="62">
        <v>4</v>
      </c>
      <c r="Z21" s="62">
        <v>2</v>
      </c>
      <c r="AA21" s="62">
        <v>4</v>
      </c>
      <c r="AB21" s="62">
        <v>2</v>
      </c>
      <c r="AC21" s="62">
        <v>2</v>
      </c>
      <c r="AD21" s="43">
        <f>SUM(W21:AC21)</f>
        <v>16</v>
      </c>
      <c r="AE21" s="86">
        <f>(AD21/25)*100</f>
        <v>64</v>
      </c>
      <c r="AG21" s="43">
        <f>G21+N21+U21+AD21</f>
        <v>77</v>
      </c>
      <c r="AH21" s="86">
        <f>(AG21/108)*100</f>
        <v>71.296296296296291</v>
      </c>
    </row>
    <row r="22" spans="1:34" x14ac:dyDescent="0.2">
      <c r="A22" s="63" t="s">
        <v>266</v>
      </c>
      <c r="B22" s="62">
        <v>0</v>
      </c>
      <c r="C22" s="62">
        <v>0</v>
      </c>
      <c r="D22" s="22">
        <v>3</v>
      </c>
      <c r="E22" s="22">
        <v>0</v>
      </c>
      <c r="F22" s="22">
        <v>0</v>
      </c>
      <c r="G22" s="43">
        <f>SUM(B22:F22)</f>
        <v>3</v>
      </c>
      <c r="H22" s="86">
        <f>(G22/17)*100</f>
        <v>17.647058823529413</v>
      </c>
      <c r="I22" s="22">
        <v>0</v>
      </c>
      <c r="J22" s="22">
        <v>1</v>
      </c>
      <c r="K22" s="22">
        <v>0</v>
      </c>
      <c r="L22" s="22">
        <v>0</v>
      </c>
      <c r="M22" s="22">
        <v>0</v>
      </c>
      <c r="N22" s="43">
        <f>SUM(I22:M22)</f>
        <v>1</v>
      </c>
      <c r="O22" s="86">
        <f>(N22/54)*100</f>
        <v>1.8518518518518516</v>
      </c>
      <c r="P22" s="62">
        <v>0</v>
      </c>
      <c r="Q22" s="62">
        <v>0</v>
      </c>
      <c r="R22" s="62">
        <v>0</v>
      </c>
      <c r="S22" s="62">
        <v>0</v>
      </c>
      <c r="U22" s="43">
        <f>SUM(P22:T22)</f>
        <v>0</v>
      </c>
      <c r="V22" s="86">
        <f>(U22/12)*100</f>
        <v>0</v>
      </c>
      <c r="W22" s="62"/>
      <c r="X22" s="62"/>
      <c r="Y22" s="62"/>
      <c r="Z22" s="62"/>
      <c r="AA22" s="62"/>
      <c r="AB22" s="62">
        <v>1</v>
      </c>
      <c r="AC22" s="62"/>
      <c r="AD22" s="43">
        <f>SUM(W22:AC22)</f>
        <v>1</v>
      </c>
      <c r="AE22" s="86">
        <f>(AD22/25)*100</f>
        <v>4</v>
      </c>
      <c r="AG22" s="43">
        <f>G22+N22+U22+AD22</f>
        <v>5</v>
      </c>
      <c r="AH22" s="86">
        <f>(AG22/108)*100</f>
        <v>4.6296296296296298</v>
      </c>
    </row>
    <row r="23" spans="1:34" x14ac:dyDescent="0.2">
      <c r="A23" s="105" t="s">
        <v>262</v>
      </c>
      <c r="B23" s="37" t="s">
        <v>236</v>
      </c>
      <c r="C23" s="37" t="s">
        <v>236</v>
      </c>
      <c r="D23" s="37" t="s">
        <v>236</v>
      </c>
      <c r="E23" s="37" t="s">
        <v>236</v>
      </c>
      <c r="F23" s="37" t="s">
        <v>236</v>
      </c>
      <c r="G23" s="44" t="s">
        <v>236</v>
      </c>
      <c r="H23" s="87" t="s">
        <v>236</v>
      </c>
      <c r="I23" s="22" t="s">
        <v>247</v>
      </c>
      <c r="J23" s="22" t="s">
        <v>247</v>
      </c>
      <c r="K23" s="22" t="s">
        <v>247</v>
      </c>
      <c r="L23" s="22" t="s">
        <v>247</v>
      </c>
      <c r="M23" s="22" t="s">
        <v>247</v>
      </c>
      <c r="P23" s="62" t="s">
        <v>247</v>
      </c>
      <c r="Q23" s="62" t="s">
        <v>247</v>
      </c>
      <c r="R23" s="62" t="s">
        <v>247</v>
      </c>
      <c r="S23" s="62" t="s">
        <v>247</v>
      </c>
      <c r="T23" s="85" t="s">
        <v>236</v>
      </c>
      <c r="V23" s="86"/>
      <c r="W23" s="85" t="s">
        <v>236</v>
      </c>
      <c r="X23" s="85" t="s">
        <v>236</v>
      </c>
      <c r="Y23" s="85" t="s">
        <v>236</v>
      </c>
      <c r="Z23" s="85" t="s">
        <v>236</v>
      </c>
      <c r="AA23" s="85" t="s">
        <v>236</v>
      </c>
      <c r="AB23" s="85" t="s">
        <v>236</v>
      </c>
      <c r="AC23" s="85" t="s">
        <v>236</v>
      </c>
      <c r="AH23" s="86"/>
    </row>
    <row r="24" spans="1:34" x14ac:dyDescent="0.2">
      <c r="A24" s="63" t="s">
        <v>213</v>
      </c>
      <c r="B24" s="85"/>
      <c r="C24" s="85"/>
      <c r="H24" s="86"/>
      <c r="P24" s="62"/>
      <c r="Q24" s="62"/>
      <c r="R24" s="62"/>
      <c r="S24" s="62"/>
      <c r="W24" s="62"/>
      <c r="X24" s="62"/>
      <c r="Y24" s="62"/>
      <c r="Z24" s="62"/>
      <c r="AA24" s="62"/>
      <c r="AB24" s="62"/>
      <c r="AC24" s="62"/>
    </row>
    <row r="25" spans="1:34" x14ac:dyDescent="0.2">
      <c r="A25" s="63" t="s">
        <v>214</v>
      </c>
      <c r="H25" s="86"/>
      <c r="P25" s="62"/>
      <c r="Q25" s="62"/>
      <c r="R25" s="62"/>
      <c r="S25" s="62"/>
      <c r="W25" s="62"/>
      <c r="X25" s="62"/>
      <c r="Y25" s="62"/>
      <c r="Z25" s="62"/>
      <c r="AA25" s="62"/>
      <c r="AB25" s="62"/>
      <c r="AC25" s="62"/>
    </row>
    <row r="26" spans="1:34" x14ac:dyDescent="0.2">
      <c r="A26" s="63" t="s">
        <v>215</v>
      </c>
      <c r="H26" s="86"/>
      <c r="P26" s="62"/>
      <c r="Q26" s="62"/>
      <c r="R26" s="62"/>
      <c r="S26" s="62"/>
      <c r="W26" s="62"/>
      <c r="X26" s="62"/>
      <c r="Y26" s="62"/>
      <c r="Z26" s="62"/>
      <c r="AA26" s="62"/>
      <c r="AB26" s="62"/>
      <c r="AC26" s="62"/>
    </row>
    <row r="27" spans="1:34" ht="33.75" x14ac:dyDescent="0.2">
      <c r="A27" s="104" t="s">
        <v>267</v>
      </c>
      <c r="B27" s="62" t="s">
        <v>247</v>
      </c>
      <c r="C27" s="62" t="s">
        <v>247</v>
      </c>
      <c r="D27" s="62" t="s">
        <v>247</v>
      </c>
      <c r="E27" s="62" t="s">
        <v>247</v>
      </c>
      <c r="F27" s="41">
        <v>1000</v>
      </c>
      <c r="G27" s="45">
        <v>1000</v>
      </c>
      <c r="H27" s="45">
        <v>1000</v>
      </c>
      <c r="I27" s="37" t="s">
        <v>226</v>
      </c>
      <c r="J27" s="37" t="s">
        <v>227</v>
      </c>
      <c r="K27" s="37">
        <v>500</v>
      </c>
      <c r="L27" s="22" t="s">
        <v>247</v>
      </c>
      <c r="M27" s="22" t="s">
        <v>247</v>
      </c>
      <c r="N27" s="44" t="s">
        <v>233</v>
      </c>
      <c r="O27" s="44" t="s">
        <v>233</v>
      </c>
      <c r="P27" s="85" t="s">
        <v>229</v>
      </c>
      <c r="Q27" s="85" t="s">
        <v>230</v>
      </c>
      <c r="R27" s="85" t="s">
        <v>234</v>
      </c>
      <c r="S27" s="93">
        <v>1000</v>
      </c>
      <c r="T27" s="93" t="s">
        <v>0</v>
      </c>
      <c r="U27" s="44" t="s">
        <v>235</v>
      </c>
      <c r="V27" s="44" t="s">
        <v>235</v>
      </c>
      <c r="W27" s="93" t="s">
        <v>1</v>
      </c>
      <c r="X27" s="93" t="s">
        <v>3</v>
      </c>
      <c r="Y27" s="93" t="s">
        <v>2</v>
      </c>
      <c r="Z27" s="93" t="s">
        <v>4</v>
      </c>
      <c r="AA27" s="93">
        <v>3000</v>
      </c>
      <c r="AB27" s="93" t="s">
        <v>5</v>
      </c>
      <c r="AC27" s="93" t="s">
        <v>6</v>
      </c>
      <c r="AD27" s="44" t="s">
        <v>7</v>
      </c>
      <c r="AE27" s="44" t="s">
        <v>7</v>
      </c>
      <c r="AG27" s="44" t="s">
        <v>9</v>
      </c>
      <c r="AH27" s="44" t="s">
        <v>9</v>
      </c>
    </row>
    <row r="28" spans="1:34" ht="22.5" x14ac:dyDescent="0.2">
      <c r="A28" s="104" t="s">
        <v>263</v>
      </c>
      <c r="H28" s="86"/>
      <c r="I28" s="22" t="s">
        <v>247</v>
      </c>
      <c r="J28" s="22" t="s">
        <v>247</v>
      </c>
      <c r="K28" s="22" t="s">
        <v>247</v>
      </c>
      <c r="L28" s="22" t="s">
        <v>247</v>
      </c>
      <c r="M28" s="22" t="s">
        <v>247</v>
      </c>
      <c r="P28" s="62" t="s">
        <v>247</v>
      </c>
      <c r="Q28" s="62" t="s">
        <v>247</v>
      </c>
      <c r="R28" s="62" t="s">
        <v>247</v>
      </c>
      <c r="S28" s="62" t="s">
        <v>247</v>
      </c>
      <c r="T28" s="62" t="s">
        <v>247</v>
      </c>
      <c r="W28" s="62" t="s">
        <v>247</v>
      </c>
      <c r="X28" s="62" t="s">
        <v>247</v>
      </c>
      <c r="Y28" s="62" t="s">
        <v>247</v>
      </c>
      <c r="Z28" s="62" t="s">
        <v>247</v>
      </c>
      <c r="AA28" s="62" t="s">
        <v>247</v>
      </c>
      <c r="AB28" s="62" t="s">
        <v>247</v>
      </c>
      <c r="AC28" s="62" t="s">
        <v>247</v>
      </c>
    </row>
    <row r="29" spans="1:34" x14ac:dyDescent="0.2">
      <c r="A29" s="63" t="s">
        <v>216</v>
      </c>
      <c r="B29" s="62">
        <v>2</v>
      </c>
      <c r="C29" s="62">
        <v>4</v>
      </c>
      <c r="D29" s="22">
        <v>4</v>
      </c>
      <c r="E29" s="22">
        <v>2</v>
      </c>
      <c r="F29" s="22">
        <v>7</v>
      </c>
      <c r="G29" s="43">
        <f>SUM(B29:F29)</f>
        <v>19</v>
      </c>
      <c r="H29" s="86">
        <f>(G29/29)*100</f>
        <v>65.517241379310349</v>
      </c>
      <c r="P29" s="62"/>
      <c r="Q29" s="62"/>
      <c r="R29" s="62"/>
      <c r="S29" s="62"/>
      <c r="W29" s="62"/>
      <c r="X29" s="62"/>
      <c r="Y29" s="62"/>
      <c r="Z29" s="62"/>
      <c r="AA29" s="62"/>
      <c r="AB29" s="62"/>
      <c r="AC29" s="62"/>
      <c r="AG29" s="43">
        <f>G29+N29+U29+AD29</f>
        <v>19</v>
      </c>
      <c r="AH29" s="86">
        <f>(AG29/29)*100</f>
        <v>65.517241379310349</v>
      </c>
    </row>
    <row r="30" spans="1:34" x14ac:dyDescent="0.2">
      <c r="A30" s="63" t="s">
        <v>217</v>
      </c>
      <c r="B30" s="62">
        <v>0</v>
      </c>
      <c r="C30" s="62">
        <v>0</v>
      </c>
      <c r="D30" s="22">
        <v>1</v>
      </c>
      <c r="E30" s="22">
        <v>0</v>
      </c>
      <c r="F30" s="22">
        <v>1</v>
      </c>
      <c r="G30" s="43">
        <f>SUM(B30:F30)</f>
        <v>2</v>
      </c>
      <c r="H30" s="86">
        <f>(G30/29)*100</f>
        <v>6.8965517241379306</v>
      </c>
      <c r="P30" s="62"/>
      <c r="Q30" s="62"/>
      <c r="R30" s="62"/>
      <c r="S30" s="62"/>
      <c r="W30" s="62"/>
      <c r="X30" s="62"/>
      <c r="Y30" s="62"/>
      <c r="Z30" s="62"/>
      <c r="AA30" s="62"/>
      <c r="AB30" s="62"/>
      <c r="AC30" s="62"/>
      <c r="AG30" s="43">
        <f>G30+N30+U30+AD30</f>
        <v>2</v>
      </c>
      <c r="AH30" s="86">
        <f>(AG30/29)*100</f>
        <v>6.8965517241379306</v>
      </c>
    </row>
    <row r="31" spans="1:34" x14ac:dyDescent="0.2">
      <c r="A31" s="63" t="s">
        <v>218</v>
      </c>
      <c r="B31" s="62">
        <v>2</v>
      </c>
      <c r="C31" s="62">
        <v>0</v>
      </c>
      <c r="D31" s="22">
        <v>0</v>
      </c>
      <c r="E31" s="22">
        <v>1</v>
      </c>
      <c r="F31" s="22">
        <v>2</v>
      </c>
      <c r="G31" s="43">
        <f>SUM(B31:F31)</f>
        <v>5</v>
      </c>
      <c r="H31" s="86">
        <f>(G31/29)*100</f>
        <v>17.241379310344829</v>
      </c>
      <c r="P31" s="62"/>
      <c r="Q31" s="62"/>
      <c r="R31" s="62"/>
      <c r="S31" s="62"/>
      <c r="W31" s="62"/>
      <c r="X31" s="62"/>
      <c r="Y31" s="62"/>
      <c r="Z31" s="62"/>
      <c r="AA31" s="62"/>
      <c r="AB31" s="62"/>
      <c r="AC31" s="62"/>
      <c r="AG31" s="43">
        <f>G31+N31+U31+AD31</f>
        <v>5</v>
      </c>
      <c r="AH31" s="86">
        <f>(AG31/29)*100</f>
        <v>17.241379310344829</v>
      </c>
    </row>
    <row r="32" spans="1:34" ht="22.5" x14ac:dyDescent="0.2">
      <c r="A32" s="106" t="s">
        <v>219</v>
      </c>
      <c r="B32" s="62">
        <v>0</v>
      </c>
      <c r="C32" s="62">
        <v>0</v>
      </c>
      <c r="D32" s="22">
        <v>0</v>
      </c>
      <c r="E32" s="22">
        <v>1</v>
      </c>
      <c r="F32" s="22">
        <v>0</v>
      </c>
      <c r="G32" s="43">
        <f>SUM(B32:F32)</f>
        <v>1</v>
      </c>
      <c r="H32" s="86">
        <f>(G32/29)*100</f>
        <v>3.4482758620689653</v>
      </c>
      <c r="P32" s="62"/>
      <c r="Q32" s="62"/>
      <c r="R32" s="62"/>
      <c r="S32" s="62"/>
      <c r="W32" s="62"/>
      <c r="X32" s="62"/>
      <c r="Y32" s="62"/>
      <c r="Z32" s="62"/>
      <c r="AA32" s="62"/>
      <c r="AB32" s="62"/>
      <c r="AC32" s="62"/>
      <c r="AG32" s="43">
        <f>G32+N32+U32+AD32</f>
        <v>1</v>
      </c>
      <c r="AH32" s="86">
        <f>(AG32/29)*100</f>
        <v>3.4482758620689653</v>
      </c>
    </row>
    <row r="33" spans="1:34" x14ac:dyDescent="0.2">
      <c r="A33" s="63" t="s">
        <v>220</v>
      </c>
      <c r="B33" s="62">
        <v>1</v>
      </c>
      <c r="C33" s="62">
        <v>0</v>
      </c>
      <c r="D33" s="22">
        <v>1</v>
      </c>
      <c r="E33" s="22">
        <v>0</v>
      </c>
      <c r="F33" s="22">
        <v>0</v>
      </c>
      <c r="G33" s="43">
        <f>SUM(B33:F33)</f>
        <v>2</v>
      </c>
      <c r="H33" s="86">
        <f>(G33/29)*100</f>
        <v>6.8965517241379306</v>
      </c>
      <c r="P33" s="62"/>
      <c r="Q33" s="62"/>
      <c r="R33" s="62"/>
      <c r="S33" s="62"/>
      <c r="W33" s="62"/>
      <c r="X33" s="62"/>
      <c r="Y33" s="62"/>
      <c r="Z33" s="62"/>
      <c r="AA33" s="62"/>
      <c r="AB33" s="62"/>
      <c r="AC33" s="62"/>
      <c r="AG33" s="43">
        <f>G33+N33+U33+AD33</f>
        <v>2</v>
      </c>
      <c r="AH33" s="86">
        <f>(AG33/29)*100</f>
        <v>6.8965517241379306</v>
      </c>
    </row>
    <row r="34" spans="1:34" ht="22.5" x14ac:dyDescent="0.2">
      <c r="A34" s="104" t="s">
        <v>257</v>
      </c>
      <c r="H34" s="86"/>
      <c r="O34" s="86"/>
      <c r="P34" s="62" t="s">
        <v>247</v>
      </c>
      <c r="Q34" s="62"/>
      <c r="R34" s="62" t="s">
        <v>247</v>
      </c>
      <c r="S34" s="62" t="s">
        <v>247</v>
      </c>
      <c r="W34" s="62"/>
      <c r="X34" s="62"/>
      <c r="Y34" s="62"/>
      <c r="Z34" s="62"/>
      <c r="AA34" s="62"/>
      <c r="AB34" s="62"/>
      <c r="AC34" s="62"/>
      <c r="AH34" s="86"/>
    </row>
    <row r="35" spans="1:34" x14ac:dyDescent="0.2">
      <c r="A35" s="63" t="s">
        <v>221</v>
      </c>
      <c r="B35" s="62">
        <v>2</v>
      </c>
      <c r="C35" s="62">
        <v>0</v>
      </c>
      <c r="D35" s="22">
        <v>4</v>
      </c>
      <c r="E35" s="22">
        <v>2</v>
      </c>
      <c r="F35" s="22">
        <v>2</v>
      </c>
      <c r="G35" s="43">
        <f>SUM(B35:F35)</f>
        <v>10</v>
      </c>
      <c r="H35" s="86">
        <f>(G35/25)*100</f>
        <v>40</v>
      </c>
      <c r="I35" s="22">
        <v>17</v>
      </c>
      <c r="J35" s="22">
        <v>7</v>
      </c>
      <c r="K35" s="22">
        <v>2</v>
      </c>
      <c r="L35" s="22">
        <v>0</v>
      </c>
      <c r="M35" s="22">
        <v>1</v>
      </c>
      <c r="N35" s="43">
        <f>SUM(I35:M35)</f>
        <v>27</v>
      </c>
      <c r="O35" s="86">
        <f>(N35/38)*100</f>
        <v>71.05263157894737</v>
      </c>
      <c r="P35" s="62"/>
      <c r="Q35" s="62">
        <v>0</v>
      </c>
      <c r="R35" s="62"/>
      <c r="S35" s="62"/>
      <c r="T35" s="62">
        <v>4</v>
      </c>
      <c r="U35" s="43">
        <f>SUM(P35:T35)</f>
        <v>4</v>
      </c>
      <c r="V35" s="86">
        <f>(U35/7)*100</f>
        <v>57.142857142857139</v>
      </c>
      <c r="W35" s="62">
        <v>3</v>
      </c>
      <c r="X35" s="62">
        <v>0</v>
      </c>
      <c r="Y35" s="62">
        <v>4</v>
      </c>
      <c r="Z35" s="62">
        <v>4</v>
      </c>
      <c r="AA35" s="62">
        <v>4</v>
      </c>
      <c r="AB35" s="62">
        <v>9</v>
      </c>
      <c r="AC35" s="62">
        <v>6</v>
      </c>
      <c r="AD35" s="43">
        <f>SUM(W35:AC35)</f>
        <v>30</v>
      </c>
      <c r="AE35" s="86">
        <f>(AD35/40)*100</f>
        <v>75</v>
      </c>
      <c r="AG35" s="43">
        <f>G35+N35+U35+AD35</f>
        <v>71</v>
      </c>
      <c r="AH35" s="86">
        <f>(AG35/110)*100</f>
        <v>64.545454545454547</v>
      </c>
    </row>
    <row r="36" spans="1:34" x14ac:dyDescent="0.2">
      <c r="A36" s="63" t="s">
        <v>222</v>
      </c>
      <c r="B36" s="62">
        <v>2</v>
      </c>
      <c r="C36" s="62">
        <v>6</v>
      </c>
      <c r="D36" s="22">
        <v>1</v>
      </c>
      <c r="E36" s="22">
        <v>1</v>
      </c>
      <c r="F36" s="22">
        <v>5</v>
      </c>
      <c r="G36" s="43">
        <f>SUM(B36:F36)</f>
        <v>15</v>
      </c>
      <c r="H36" s="86">
        <f>(G36/25)*100</f>
        <v>60</v>
      </c>
      <c r="I36" s="22">
        <v>1</v>
      </c>
      <c r="J36" s="22">
        <v>2</v>
      </c>
      <c r="K36" s="22">
        <v>5</v>
      </c>
      <c r="L36" s="22">
        <v>2</v>
      </c>
      <c r="M36" s="22">
        <v>1</v>
      </c>
      <c r="N36" s="43">
        <f>SUM(I36:M36)</f>
        <v>11</v>
      </c>
      <c r="O36" s="86">
        <f>(N36/38)*100</f>
        <v>28.947368421052634</v>
      </c>
      <c r="P36" s="62"/>
      <c r="Q36" s="62">
        <v>1</v>
      </c>
      <c r="R36" s="62"/>
      <c r="S36" s="62"/>
      <c r="T36" s="62">
        <v>2</v>
      </c>
      <c r="U36" s="43">
        <f>SUM(P36:T36)</f>
        <v>3</v>
      </c>
      <c r="V36" s="86">
        <f>(U36/7)*100</f>
        <v>42.857142857142854</v>
      </c>
      <c r="W36" s="62">
        <v>0</v>
      </c>
      <c r="X36" s="62">
        <v>0</v>
      </c>
      <c r="Y36" s="62">
        <v>2</v>
      </c>
      <c r="Z36" s="62">
        <v>3</v>
      </c>
      <c r="AA36" s="62">
        <v>0</v>
      </c>
      <c r="AB36" s="62">
        <v>1</v>
      </c>
      <c r="AC36" s="62">
        <v>4</v>
      </c>
      <c r="AD36" s="43">
        <f>SUM(W36:AC36)</f>
        <v>10</v>
      </c>
      <c r="AE36" s="86">
        <f>(AD36/40)*100</f>
        <v>25</v>
      </c>
      <c r="AG36" s="43">
        <f>G36+N36+U36+AD36</f>
        <v>39</v>
      </c>
      <c r="AH36" s="86">
        <f>(AG36/110)*100</f>
        <v>35.454545454545453</v>
      </c>
    </row>
  </sheetData>
  <phoneticPr fontId="0" type="noConversion"/>
  <pageMargins left="0.87" right="0.65" top="0.5" bottom="0.52" header="0" footer="0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forma de citar</vt:lpstr>
      <vt:lpstr>Valores cuadros</vt:lpstr>
      <vt:lpstr>Esfuerzo</vt:lpstr>
      <vt:lpstr>Estado proyecto</vt:lpstr>
      <vt:lpstr>censos</vt:lpstr>
      <vt:lpstr>Resumen entrevistas</vt:lpstr>
    </vt:vector>
  </TitlesOfParts>
  <Company>Instituto de Biologia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Estacion de Biologia Tropical Chamela</dc:creator>
  <cp:lastModifiedBy>Francisco Guzmán Mérida</cp:lastModifiedBy>
  <cp:lastPrinted>2003-03-30T23:39:10Z</cp:lastPrinted>
  <dcterms:created xsi:type="dcterms:W3CDTF">2002-09-08T15:44:02Z</dcterms:created>
  <dcterms:modified xsi:type="dcterms:W3CDTF">2016-04-28T17:01:57Z</dcterms:modified>
</cp:coreProperties>
</file>