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5.xml" ContentType="application/vnd.openxmlformats-officedocument.drawingml.chartshapes+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910" yWindow="4995" windowWidth="19230" windowHeight="1920"/>
  </bookViews>
  <sheets>
    <sheet name="Forma de citar" sheetId="8" r:id="rId1"/>
    <sheet name="DESCRIPTORES" sheetId="6" r:id="rId2"/>
    <sheet name="Datos Com" sheetId="2" r:id="rId3"/>
    <sheet name="Gráf Com" sheetId="7" r:id="rId4"/>
    <sheet name="Inventario Floristico" sheetId="5" r:id="rId5"/>
  </sheets>
  <externalReferences>
    <externalReference r:id="rId6"/>
  </externalReferences>
  <calcPr calcId="145621"/>
</workbook>
</file>

<file path=xl/calcChain.xml><?xml version="1.0" encoding="utf-8"?>
<calcChain xmlns="http://schemas.openxmlformats.org/spreadsheetml/2006/main">
  <c r="E24" i="2" l="1"/>
  <c r="I24" i="2"/>
  <c r="M24" i="2"/>
  <c r="Q24" i="2"/>
  <c r="U24" i="2"/>
  <c r="Y24" i="2"/>
  <c r="AC24" i="2"/>
  <c r="AG24" i="2"/>
  <c r="AK24" i="2"/>
  <c r="AO24" i="2"/>
  <c r="AS24" i="2"/>
  <c r="AW24" i="2"/>
  <c r="BA24" i="2"/>
  <c r="BE24" i="2"/>
  <c r="BI24" i="2"/>
  <c r="BQ24" i="2"/>
  <c r="BY24" i="2"/>
  <c r="CC24" i="2"/>
  <c r="CG24" i="2"/>
  <c r="E25" i="2"/>
  <c r="I25" i="2"/>
  <c r="M25" i="2"/>
  <c r="Q25" i="2"/>
  <c r="U25" i="2"/>
  <c r="Y25" i="2"/>
  <c r="AC25" i="2"/>
  <c r="AG25" i="2"/>
  <c r="AK25" i="2"/>
  <c r="AO25" i="2"/>
  <c r="AS25" i="2"/>
  <c r="AW25" i="2"/>
  <c r="BA25" i="2"/>
  <c r="BE25" i="2"/>
  <c r="BG25" i="2"/>
  <c r="BI25" i="2" s="1"/>
  <c r="BQ25" i="2"/>
  <c r="BY25" i="2"/>
  <c r="CC25" i="2"/>
  <c r="CG25" i="2"/>
  <c r="E26" i="2"/>
  <c r="I26" i="2"/>
  <c r="M26" i="2"/>
  <c r="U26" i="2"/>
  <c r="Y26" i="2"/>
  <c r="AC26" i="2"/>
  <c r="AW26" i="2"/>
  <c r="BA26" i="2"/>
  <c r="BE26" i="2"/>
  <c r="BI26" i="2"/>
  <c r="BQ26" i="2"/>
  <c r="BY26" i="2"/>
  <c r="E27" i="2"/>
  <c r="I27" i="2"/>
  <c r="AC27" i="2"/>
  <c r="AW27" i="2"/>
  <c r="BI27" i="2"/>
  <c r="E28" i="2"/>
  <c r="BI28" i="2"/>
  <c r="BI29" i="2"/>
  <c r="C30" i="2"/>
  <c r="E29" i="2" s="1"/>
  <c r="G30" i="2"/>
  <c r="I28" i="2" s="1"/>
  <c r="K30" i="2"/>
  <c r="O30" i="2"/>
  <c r="S30" i="2"/>
  <c r="W30" i="2"/>
  <c r="AA30" i="2"/>
  <c r="AE30" i="2"/>
  <c r="AI30" i="2"/>
  <c r="AM30" i="2"/>
  <c r="AQ30" i="2"/>
  <c r="AU30" i="2"/>
  <c r="AY30" i="2"/>
  <c r="BC30" i="2"/>
  <c r="BG30" i="2"/>
  <c r="BK30" i="2"/>
  <c r="BM24" i="2"/>
  <c r="BS30" i="2"/>
  <c r="BU24" i="2"/>
  <c r="BW30" i="2"/>
  <c r="CA30" i="2"/>
  <c r="CE30" i="2"/>
</calcChain>
</file>

<file path=xl/sharedStrings.xml><?xml version="1.0" encoding="utf-8"?>
<sst xmlns="http://schemas.openxmlformats.org/spreadsheetml/2006/main" count="612" uniqueCount="246">
  <si>
    <t>Sitio</t>
  </si>
  <si>
    <t>C1</t>
  </si>
  <si>
    <t>C2</t>
  </si>
  <si>
    <t>C3</t>
  </si>
  <si>
    <t>C4</t>
  </si>
  <si>
    <t>C5</t>
  </si>
  <si>
    <t>C6</t>
  </si>
  <si>
    <t>C7</t>
  </si>
  <si>
    <t>C8</t>
  </si>
  <si>
    <t>C9</t>
  </si>
  <si>
    <t>C10</t>
  </si>
  <si>
    <t>C11</t>
  </si>
  <si>
    <t>C12</t>
  </si>
  <si>
    <t>C13</t>
  </si>
  <si>
    <t>C14</t>
  </si>
  <si>
    <t>C15</t>
  </si>
  <si>
    <t>C16</t>
  </si>
  <si>
    <t>C17</t>
  </si>
  <si>
    <t>C18</t>
  </si>
  <si>
    <t>C19</t>
  </si>
  <si>
    <t>C20</t>
  </si>
  <si>
    <t>C21</t>
  </si>
  <si>
    <t xml:space="preserve">        Grupo de Ecología y Conservación de Islas, A.C.</t>
  </si>
  <si>
    <t>Proyecto CONABIO DQ013 "Restauración y Conservación de Isla Guadalupe"</t>
  </si>
  <si>
    <t xml:space="preserve">Base de Datos: </t>
  </si>
  <si>
    <t>Metodo:</t>
  </si>
  <si>
    <t>Cuadrantes para determinar cobertura vegetal</t>
  </si>
  <si>
    <t xml:space="preserve">Línea tematica: </t>
  </si>
  <si>
    <t>Restauración</t>
  </si>
  <si>
    <t xml:space="preserve">Producto comprometido: </t>
  </si>
  <si>
    <t>Inventarios florísticos y agrupación de comunidades</t>
  </si>
  <si>
    <t>Responsable:</t>
  </si>
  <si>
    <t xml:space="preserve">Actualización: </t>
  </si>
  <si>
    <t>Fecha</t>
  </si>
  <si>
    <t>Lugar</t>
  </si>
  <si>
    <t>Pinos encinos</t>
  </si>
  <si>
    <t>Bosque de pino norte</t>
  </si>
  <si>
    <t>El rodal cipres sur</t>
  </si>
  <si>
    <t>Monte Augusta</t>
  </si>
  <si>
    <t>Carcabas frente al Bosque de cipres</t>
  </si>
  <si>
    <t>Sur 1er cerco pino</t>
  </si>
  <si>
    <t>S este punta</t>
  </si>
  <si>
    <t>Trampas rumbo a los pinos</t>
  </si>
  <si>
    <t>Trampas del mono</t>
  </si>
  <si>
    <t>El espinazo del diablo</t>
  </si>
  <si>
    <t>bajo el cerro cacarizo</t>
  </si>
  <si>
    <t>Las palmitas</t>
  </si>
  <si>
    <t>El comal</t>
  </si>
  <si>
    <t>Los columpios</t>
  </si>
  <si>
    <t>29º09.776´ N</t>
  </si>
  <si>
    <t>29º09.484´ N</t>
  </si>
  <si>
    <t>29º06.185´ N</t>
  </si>
  <si>
    <t>29º05.831´ N</t>
  </si>
  <si>
    <t>29º05.577´ N</t>
  </si>
  <si>
    <t>29º08.514´ N</t>
  </si>
  <si>
    <t>29º07.868´ N</t>
  </si>
  <si>
    <t>29º07.436´ N</t>
  </si>
  <si>
    <t>29º07.298´ N</t>
  </si>
  <si>
    <t>29º05.337´ N</t>
  </si>
  <si>
    <t>29º04.548´ N</t>
  </si>
  <si>
    <t>28º53.299´ N</t>
  </si>
  <si>
    <t>28º55.237´ N</t>
  </si>
  <si>
    <t>28º55.623´ N</t>
  </si>
  <si>
    <t>28º55.951´ N</t>
  </si>
  <si>
    <t>29º03.689´ N</t>
  </si>
  <si>
    <t>29º00.960´ N</t>
  </si>
  <si>
    <t>29º02.684´ N</t>
  </si>
  <si>
    <t>28º58.667´ N</t>
  </si>
  <si>
    <t>28º56.925´ N</t>
  </si>
  <si>
    <t>118º17.730´ W</t>
  </si>
  <si>
    <t>118º18.096´ W</t>
  </si>
  <si>
    <t>118º19.219´ W</t>
  </si>
  <si>
    <t>118º18.740´ W</t>
  </si>
  <si>
    <t>118º18.700´ W</t>
  </si>
  <si>
    <t>118º19.693´ W</t>
  </si>
  <si>
    <t>118º20.069´ W</t>
  </si>
  <si>
    <t>118º20.324´ W</t>
  </si>
  <si>
    <t>118º20.342´ W</t>
  </si>
  <si>
    <t>118º17.779´ W</t>
  </si>
  <si>
    <t>118º17.008´ W</t>
  </si>
  <si>
    <t>118º16.788´ W</t>
  </si>
  <si>
    <t>118º16.230´ W</t>
  </si>
  <si>
    <t>118º16.830´ W</t>
  </si>
  <si>
    <t>118º17.108´ W</t>
  </si>
  <si>
    <t>118º18.080´ W</t>
  </si>
  <si>
    <t>118º15.067´ W</t>
  </si>
  <si>
    <t>118º17.301´ W</t>
  </si>
  <si>
    <t>118º15.366´ W</t>
  </si>
  <si>
    <t>118º16.379´ W</t>
  </si>
  <si>
    <t>118º16.251´ W</t>
  </si>
  <si>
    <t>806 m</t>
  </si>
  <si>
    <t>912m</t>
  </si>
  <si>
    <t>1210m</t>
  </si>
  <si>
    <t>1263m</t>
  </si>
  <si>
    <t>Datum</t>
  </si>
  <si>
    <t>WGS 84</t>
  </si>
  <si>
    <t>Sur-Norte</t>
  </si>
  <si>
    <t>Sur</t>
  </si>
  <si>
    <t>Este-Oeste</t>
  </si>
  <si>
    <t>norte-sur</t>
  </si>
  <si>
    <t>norte-oeste</t>
  </si>
  <si>
    <t>oeste</t>
  </si>
  <si>
    <t>este</t>
  </si>
  <si>
    <t>sur-este</t>
  </si>
  <si>
    <t>sur</t>
  </si>
  <si>
    <t>sur- oeste</t>
  </si>
  <si>
    <t>oeste-centro</t>
  </si>
  <si>
    <t>32-35</t>
  </si>
  <si>
    <t>15 irregilar</t>
  </si>
  <si>
    <t>12 a 15</t>
  </si>
  <si>
    <t>arroyo al este 7 grados</t>
  </si>
  <si>
    <t>Tipo de Sustrato</t>
  </si>
  <si>
    <t>rocoso- limo</t>
  </si>
  <si>
    <t>rocoso-limo compacto</t>
  </si>
  <si>
    <t>rocoso-arenoso</t>
  </si>
  <si>
    <t>rocoso-volcanico</t>
  </si>
  <si>
    <t>roca-limo</t>
  </si>
  <si>
    <t>Arena - graba</t>
  </si>
  <si>
    <t>roca-arena</t>
  </si>
  <si>
    <t>limo-rocoso</t>
  </si>
  <si>
    <t>arena-roca</t>
  </si>
  <si>
    <t>limo-roca</t>
  </si>
  <si>
    <t>herbacea-matorral-bosque pino</t>
  </si>
  <si>
    <t>pastizal - matorral</t>
  </si>
  <si>
    <t>matorral</t>
  </si>
  <si>
    <t>matorral - herbaceo</t>
  </si>
  <si>
    <t>matorral-pastisal</t>
  </si>
  <si>
    <t>matorral - palmar</t>
  </si>
  <si>
    <t xml:space="preserve">matorral- herbáceo </t>
  </si>
  <si>
    <t>Tamaño de Cuadrante (mxm)</t>
  </si>
  <si>
    <t>30 X 30</t>
  </si>
  <si>
    <t>Especies en el Cuadrante</t>
  </si>
  <si>
    <t>No.Sp</t>
  </si>
  <si>
    <t>Val Cov</t>
  </si>
  <si>
    <t>% Cov</t>
  </si>
  <si>
    <t>Calystegia macrostegia macrostegia</t>
  </si>
  <si>
    <t>r</t>
  </si>
  <si>
    <t xml:space="preserve">Atriplex semibaccata </t>
  </si>
  <si>
    <t>Perityle incana</t>
  </si>
  <si>
    <t xml:space="preserve">Senecio palmeri </t>
  </si>
  <si>
    <t>2--6</t>
  </si>
  <si>
    <t>Nicotiana glauca</t>
  </si>
  <si>
    <t>Atriplex barclayana</t>
  </si>
  <si>
    <t>Amblyopappus pusillus</t>
  </si>
  <si>
    <t>Ambrosia camphorata</t>
  </si>
  <si>
    <t>+</t>
  </si>
  <si>
    <t>Sphaeralcea palmeri</t>
  </si>
  <si>
    <t>Lotus grandiflorus</t>
  </si>
  <si>
    <t>Deinandra frutescens</t>
  </si>
  <si>
    <t>Ceanotus arborius</t>
  </si>
  <si>
    <t>Gnaphalium bicolor</t>
  </si>
  <si>
    <t>Deinandra greeneana greeneana</t>
  </si>
  <si>
    <t>Lupinus Sp.</t>
  </si>
  <si>
    <t>Perityle emoryi</t>
  </si>
  <si>
    <t>Lycium californicum</t>
  </si>
  <si>
    <t>Pinus radiata var. binata</t>
  </si>
  <si>
    <t>Opuntia prolifera</t>
  </si>
  <si>
    <t>Brahea edulis</t>
  </si>
  <si>
    <t>Total de Individuos</t>
  </si>
  <si>
    <t>Especies fuera del cuadrante</t>
  </si>
  <si>
    <t>Galvezia speciosa</t>
  </si>
  <si>
    <t>Nicotiana attenuata</t>
  </si>
  <si>
    <t>Cupressus guadalupensis guadalupensis</t>
  </si>
  <si>
    <t>Lupinus niveus</t>
  </si>
  <si>
    <t xml:space="preserve">Quercus tomentella </t>
  </si>
  <si>
    <t>Malva Oxidentalis</t>
  </si>
  <si>
    <t>Mesembryanthemum crystallinum</t>
  </si>
  <si>
    <t xml:space="preserve">Atriplex </t>
  </si>
  <si>
    <t xml:space="preserve">Planicie entre Morro,Toro,Zapato </t>
  </si>
  <si>
    <t>Relación de Colores</t>
  </si>
  <si>
    <t>Atriplex suberecta</t>
  </si>
  <si>
    <t>Ceanothus crassifolius</t>
  </si>
  <si>
    <t>Ceanothus cuneatus</t>
  </si>
  <si>
    <t>Ceanothus arborius</t>
  </si>
  <si>
    <t xml:space="preserve">Lupinus bicolor </t>
  </si>
  <si>
    <t xml:space="preserve">Lupinus guadalupensis </t>
  </si>
  <si>
    <t>Malva parviflora</t>
  </si>
  <si>
    <t>30X30</t>
  </si>
  <si>
    <t>28º57.748´ N</t>
  </si>
  <si>
    <t>Grupo de Ecología y Conservación de Islas, A.C.</t>
  </si>
  <si>
    <t>FECHA</t>
  </si>
  <si>
    <t>Día, Mes y Año del registro</t>
  </si>
  <si>
    <t>Ubicación por nombre del lugar de registro</t>
  </si>
  <si>
    <t>ALTITUD (m)</t>
  </si>
  <si>
    <t>Altitud del sitio en metros</t>
  </si>
  <si>
    <t>Diciembre 2008</t>
  </si>
  <si>
    <t>Altitud (m)</t>
  </si>
  <si>
    <t>Exposición</t>
  </si>
  <si>
    <t>Pendiente (°)</t>
  </si>
  <si>
    <t>Tipo de Vegetación</t>
  </si>
  <si>
    <r>
      <t xml:space="preserve">Posición Geográfica  </t>
    </r>
    <r>
      <rPr>
        <b/>
        <sz val="10"/>
        <rFont val="Verdana"/>
        <family val="2"/>
      </rPr>
      <t>N</t>
    </r>
  </si>
  <si>
    <r>
      <t xml:space="preserve">Posición Geográfica  </t>
    </r>
    <r>
      <rPr>
        <b/>
        <sz val="10"/>
        <color indexed="8"/>
        <rFont val="Verdana"/>
        <family val="2"/>
      </rPr>
      <t>W</t>
    </r>
  </si>
  <si>
    <t>≤ 1</t>
  </si>
  <si>
    <t>≤ 3</t>
  </si>
  <si>
    <t>≤ 2</t>
  </si>
  <si>
    <t>matorral-pastizal</t>
  </si>
  <si>
    <t>Carcavas camino a los pinos</t>
  </si>
  <si>
    <t>limo-grava-roca</t>
  </si>
  <si>
    <t>SITIO</t>
  </si>
  <si>
    <t>LUGAR</t>
  </si>
  <si>
    <t>No. del sitio/cuadrante</t>
  </si>
  <si>
    <t>Ubicación en coordenadas geográficas latitud N</t>
  </si>
  <si>
    <t>POSICIÓN GEOGRAFICA N</t>
  </si>
  <si>
    <t>POSICIÓN GEOGRAFICA W</t>
  </si>
  <si>
    <t>DATUM</t>
  </si>
  <si>
    <t>EXPOSICIÓN</t>
  </si>
  <si>
    <t>TIPO DE SUSTRATO</t>
  </si>
  <si>
    <t>TIPO DE VEGETACIÓN</t>
  </si>
  <si>
    <t>TAMAÑO DE CUADRANTE (MXM)</t>
  </si>
  <si>
    <t>ESPECIES EN EL CUADRANTE</t>
  </si>
  <si>
    <t>TOTAL DE INDIVIDUOS</t>
  </si>
  <si>
    <t>ESPECIES FUERA DEL CUADRANTE</t>
  </si>
  <si>
    <t>Datum en el que se llevó a cabo el registro (posición geográfica)</t>
  </si>
  <si>
    <t>Exposición (puntos cardinales) del cuadrante</t>
  </si>
  <si>
    <t>PENDIENTE  (°)</t>
  </si>
  <si>
    <t>Pendiente del cuadrante en grados</t>
  </si>
  <si>
    <t>Tipo de sustrato (suelo dominante)</t>
  </si>
  <si>
    <t>Tipo de vegetación (bosque, pastizal, matorral, etc.)</t>
  </si>
  <si>
    <t>Tamaño del cuadrante en metros</t>
  </si>
  <si>
    <t>Especies de plantas presentes en el cuadrante</t>
  </si>
  <si>
    <t>Total de individuos por especie</t>
  </si>
  <si>
    <t>Especies de plantas fuera del cuadrante (inmediaciones)</t>
  </si>
  <si>
    <t>Comunidad 21</t>
  </si>
  <si>
    <t>Comunidad 20</t>
  </si>
  <si>
    <t>Comunidad 19</t>
  </si>
  <si>
    <t>Comunidad 18</t>
  </si>
  <si>
    <t>Comunidad 17</t>
  </si>
  <si>
    <t>Comunidad 16</t>
  </si>
  <si>
    <t>Comunidad 15</t>
  </si>
  <si>
    <t>Comunidad 14</t>
  </si>
  <si>
    <t>Comunidad 13</t>
  </si>
  <si>
    <t>Comunidad 12</t>
  </si>
  <si>
    <t>Comunidad 11</t>
  </si>
  <si>
    <t>Comunidad 10</t>
  </si>
  <si>
    <t>Comunidad 9</t>
  </si>
  <si>
    <t>Comunidad 8</t>
  </si>
  <si>
    <t>Comunidad 7</t>
  </si>
  <si>
    <t>Comunidad 6</t>
  </si>
  <si>
    <t>Comunidad 5</t>
  </si>
  <si>
    <t>Comunidad 4</t>
  </si>
  <si>
    <t>Comunidad 3</t>
  </si>
  <si>
    <t>Comunidad 2</t>
  </si>
  <si>
    <t>Comunidad 1</t>
  </si>
  <si>
    <t>Inventario Florístico de Especies Perennes.</t>
  </si>
  <si>
    <t>VegComGpe-CONABIO-Enero2011</t>
  </si>
  <si>
    <t>M.C. Julio César Hernández Montoya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</si>
</sst>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0" formatCode="0.0"/>
  </numFmts>
  <fonts count="29" x14ac:knownFonts="1">
    <font>
      <sz val="11"/>
      <color theme="1"/>
      <name val="Calibri"/>
      <family val="2"/>
      <scheme val="minor"/>
    </font>
    <font>
      <sz val="11"/>
      <color indexed="8"/>
      <name val="Calibri"/>
      <family val="2"/>
    </font>
    <font>
      <sz val="10"/>
      <name val="Arial"/>
      <family val="2"/>
    </font>
    <font>
      <sz val="16"/>
      <color indexed="8"/>
      <name val="Verdana"/>
      <family val="2"/>
    </font>
    <font>
      <sz val="12"/>
      <color indexed="8"/>
      <name val="Verdana"/>
      <family val="2"/>
    </font>
    <font>
      <sz val="10"/>
      <color indexed="8"/>
      <name val="Verdana"/>
      <family val="2"/>
    </font>
    <font>
      <sz val="10"/>
      <name val="Verdana"/>
      <family val="2"/>
    </font>
    <font>
      <i/>
      <sz val="10"/>
      <color indexed="8"/>
      <name val="Verdana"/>
      <family val="2"/>
    </font>
    <font>
      <i/>
      <sz val="10"/>
      <name val="Verdana"/>
      <family val="2"/>
    </font>
    <font>
      <sz val="11"/>
      <name val="Calibri"/>
      <family val="2"/>
    </font>
    <font>
      <b/>
      <i/>
      <u/>
      <sz val="11"/>
      <name val="Calibri"/>
      <family val="2"/>
    </font>
    <font>
      <b/>
      <u/>
      <sz val="10"/>
      <name val="Arial"/>
      <family val="2"/>
    </font>
    <font>
      <sz val="10"/>
      <color indexed="10"/>
      <name val="Arial"/>
      <family val="2"/>
    </font>
    <font>
      <sz val="11"/>
      <color indexed="9"/>
      <name val="Calibri"/>
      <family val="2"/>
    </font>
    <font>
      <sz val="11"/>
      <color indexed="17"/>
      <name val="Calibri"/>
      <family val="2"/>
    </font>
    <font>
      <b/>
      <sz val="11"/>
      <color indexed="9"/>
      <name val="Calibri"/>
      <family val="2"/>
    </font>
    <font>
      <sz val="11"/>
      <color indexed="62"/>
      <name val="Calibri"/>
      <family val="2"/>
    </font>
    <font>
      <sz val="11"/>
      <color indexed="10"/>
      <name val="Calibri"/>
      <family val="2"/>
    </font>
    <font>
      <b/>
      <sz val="11"/>
      <color indexed="8"/>
      <name val="Calibri"/>
      <family val="2"/>
    </font>
    <font>
      <sz val="10"/>
      <name val="Arial"/>
      <family val="2"/>
    </font>
    <font>
      <sz val="11"/>
      <name val="Verdana"/>
      <family val="2"/>
    </font>
    <font>
      <sz val="11"/>
      <color indexed="53"/>
      <name val="Calibri"/>
      <family val="2"/>
    </font>
    <font>
      <b/>
      <sz val="11"/>
      <color indexed="62"/>
      <name val="Calibri"/>
      <family val="2"/>
    </font>
    <font>
      <b/>
      <sz val="18"/>
      <color indexed="62"/>
      <name val="Cambria"/>
      <family val="2"/>
    </font>
    <font>
      <b/>
      <sz val="10"/>
      <name val="Verdana"/>
      <family val="2"/>
    </font>
    <font>
      <b/>
      <sz val="10"/>
      <color indexed="8"/>
      <name val="Verdana"/>
      <family val="2"/>
    </font>
    <font>
      <i/>
      <sz val="10"/>
      <name val="Arial"/>
      <family val="2"/>
    </font>
    <font>
      <i/>
      <sz val="11"/>
      <name val="Calibri"/>
      <family val="2"/>
    </font>
    <font>
      <sz val="10"/>
      <color theme="1"/>
      <name val="Verdana"/>
      <family val="2"/>
    </font>
  </fonts>
  <fills count="37">
    <fill>
      <patternFill patternType="none"/>
    </fill>
    <fill>
      <patternFill patternType="gray125"/>
    </fill>
    <fill>
      <patternFill patternType="solid">
        <fgColor indexed="42"/>
        <bgColor indexed="42"/>
      </patternFill>
    </fill>
    <fill>
      <patternFill patternType="solid">
        <fgColor indexed="55"/>
        <b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27"/>
        <bgColor indexed="27"/>
      </patternFill>
    </fill>
    <fill>
      <patternFill patternType="solid">
        <fgColor indexed="47"/>
        <bgColor indexed="47"/>
      </patternFill>
    </fill>
    <fill>
      <patternFill patternType="solid">
        <fgColor indexed="15"/>
        <bgColor indexed="64"/>
      </patternFill>
    </fill>
    <fill>
      <patternFill patternType="solid">
        <fgColor indexed="20"/>
        <bgColor indexed="64"/>
      </patternFill>
    </fill>
    <fill>
      <patternFill patternType="solid">
        <fgColor indexed="14"/>
        <bgColor indexed="64"/>
      </patternFill>
    </fill>
    <fill>
      <patternFill patternType="solid">
        <fgColor indexed="44"/>
        <bgColor indexed="64"/>
      </patternFill>
    </fill>
    <fill>
      <patternFill patternType="solid">
        <fgColor indexed="62"/>
        <bgColor indexed="64"/>
      </patternFill>
    </fill>
    <fill>
      <patternFill patternType="solid">
        <fgColor indexed="42"/>
        <bgColor indexed="64"/>
      </patternFill>
    </fill>
    <fill>
      <patternFill patternType="solid">
        <fgColor indexed="54"/>
        <bgColor indexed="64"/>
      </patternFill>
    </fill>
    <fill>
      <patternFill patternType="solid">
        <fgColor indexed="57"/>
        <bgColor indexed="64"/>
      </patternFill>
    </fill>
    <fill>
      <patternFill patternType="solid">
        <fgColor indexed="19"/>
        <bgColor indexed="64"/>
      </patternFill>
    </fill>
    <fill>
      <patternFill patternType="solid">
        <fgColor indexed="53"/>
        <bgColor indexed="64"/>
      </patternFill>
    </fill>
    <fill>
      <patternFill patternType="solid">
        <fgColor indexed="40"/>
        <bgColor indexed="64"/>
      </patternFill>
    </fill>
    <fill>
      <patternFill patternType="solid">
        <fgColor indexed="43"/>
        <bgColor indexed="64"/>
      </patternFill>
    </fill>
    <fill>
      <patternFill patternType="solid">
        <fgColor indexed="48"/>
        <bgColor indexed="64"/>
      </patternFill>
    </fill>
    <fill>
      <patternFill patternType="solid">
        <fgColor indexed="46"/>
        <bgColor indexed="64"/>
      </patternFill>
    </fill>
    <fill>
      <patternFill patternType="solid">
        <fgColor indexed="49"/>
        <bgColor indexed="64"/>
      </patternFill>
    </fill>
    <fill>
      <patternFill patternType="solid">
        <fgColor indexed="41"/>
        <bgColor indexed="64"/>
      </patternFill>
    </fill>
    <fill>
      <patternFill patternType="solid">
        <fgColor indexed="21"/>
        <bgColor indexed="64"/>
      </patternFill>
    </fill>
    <fill>
      <patternFill patternType="solid">
        <fgColor indexed="50"/>
        <bgColor indexed="64"/>
      </patternFill>
    </fill>
    <fill>
      <patternFill patternType="solid">
        <fgColor indexed="52"/>
        <bgColor indexed="64"/>
      </patternFill>
    </fill>
    <fill>
      <patternFill patternType="solid">
        <fgColor indexed="11"/>
        <bgColor indexed="64"/>
      </patternFill>
    </fill>
    <fill>
      <patternFill patternType="solid">
        <fgColor indexed="61"/>
        <bgColor indexed="64"/>
      </patternFill>
    </fill>
    <fill>
      <patternFill patternType="solid">
        <fgColor indexed="13"/>
        <bgColor indexed="64"/>
      </patternFill>
    </fill>
    <fill>
      <patternFill patternType="solid">
        <fgColor rgb="FFFF0000"/>
        <bgColor indexed="64"/>
      </patternFill>
    </fill>
    <fill>
      <patternFill patternType="solid">
        <fgColor rgb="FF00FF00"/>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32">
    <xf numFmtId="0" fontId="0" fillId="0" borderId="0"/>
    <xf numFmtId="0" fontId="14" fillId="2" borderId="0" applyNumberFormat="0" applyBorder="0" applyAlignment="0" applyProtection="0"/>
    <xf numFmtId="0" fontId="15" fillId="3" borderId="2" applyNumberFormat="0" applyAlignment="0" applyProtection="0"/>
    <xf numFmtId="0" fontId="21" fillId="0" borderId="3" applyNumberFormat="0" applyFill="0" applyAlignment="0" applyProtection="0"/>
    <xf numFmtId="0" fontId="22" fillId="0" borderId="0" applyNumberFormat="0" applyFill="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3"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3" fillId="3" borderId="0" applyNumberFormat="0" applyBorder="0" applyAlignment="0" applyProtection="0"/>
    <xf numFmtId="0" fontId="1" fillId="9" borderId="0" applyNumberFormat="0" applyBorder="0" applyAlignment="0" applyProtection="0"/>
    <xf numFmtId="0" fontId="1" fillId="2" borderId="0" applyNumberFormat="0" applyBorder="0" applyAlignment="0" applyProtection="0"/>
    <xf numFmtId="0" fontId="13" fillId="10" borderId="0" applyNumberFormat="0" applyBorder="0" applyAlignment="0" applyProtection="0"/>
    <xf numFmtId="0" fontId="1" fillId="7" borderId="0" applyNumberFormat="0" applyBorder="0" applyAlignment="0" applyProtection="0"/>
    <xf numFmtId="0" fontId="1" fillId="10" borderId="0" applyNumberFormat="0" applyBorder="0" applyAlignment="0" applyProtection="0"/>
    <xf numFmtId="0" fontId="13" fillId="10" borderId="0" applyNumberFormat="0" applyBorder="0" applyAlignment="0" applyProtection="0"/>
    <xf numFmtId="0" fontId="1" fillId="11" borderId="0" applyNumberFormat="0" applyBorder="0" applyAlignment="0" applyProtection="0"/>
    <xf numFmtId="0" fontId="1" fillId="7" borderId="0" applyNumberFormat="0" applyBorder="0" applyAlignment="0" applyProtection="0"/>
    <xf numFmtId="0" fontId="13" fillId="8"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13" fillId="12" borderId="0" applyNumberFormat="0" applyBorder="0" applyAlignment="0" applyProtection="0"/>
    <xf numFmtId="0" fontId="16" fillId="12" borderId="1" applyNumberFormat="0" applyAlignment="0" applyProtection="0"/>
    <xf numFmtId="0" fontId="2" fillId="0" borderId="0"/>
    <xf numFmtId="0" fontId="19" fillId="0" borderId="0"/>
    <xf numFmtId="0" fontId="2" fillId="9" borderId="4" applyNumberFormat="0" applyFont="0" applyAlignment="0" applyProtection="0"/>
    <xf numFmtId="0" fontId="17" fillId="0" borderId="0" applyNumberFormat="0" applyFill="0" applyBorder="0" applyAlignment="0" applyProtection="0"/>
    <xf numFmtId="0" fontId="23" fillId="0" borderId="0" applyNumberFormat="0" applyFill="0" applyBorder="0" applyAlignment="0" applyProtection="0"/>
  </cellStyleXfs>
  <cellXfs count="136">
    <xf numFmtId="0" fontId="0" fillId="0" borderId="0" xfId="0"/>
    <xf numFmtId="0" fontId="5" fillId="0" borderId="0" xfId="28" applyFont="1" applyFill="1" applyAlignment="1">
      <alignment horizontal="center"/>
    </xf>
    <xf numFmtId="0" fontId="0" fillId="0" borderId="0" xfId="0"/>
    <xf numFmtId="0" fontId="3" fillId="0" borderId="0" xfId="0" applyFont="1" applyAlignment="1">
      <alignment horizontal="left"/>
    </xf>
    <xf numFmtId="0" fontId="3" fillId="0" borderId="0" xfId="0" applyFont="1" applyAlignment="1">
      <alignment horizontal="center"/>
    </xf>
    <xf numFmtId="0" fontId="0" fillId="0" borderId="0" xfId="0" applyAlignment="1">
      <alignment horizontal="center"/>
    </xf>
    <xf numFmtId="0" fontId="4" fillId="0" borderId="0" xfId="0" applyFont="1" applyAlignment="1">
      <alignment horizontal="left"/>
    </xf>
    <xf numFmtId="0" fontId="4" fillId="0" borderId="0" xfId="0" applyFont="1" applyAlignment="1">
      <alignment horizontal="center"/>
    </xf>
    <xf numFmtId="0" fontId="5" fillId="0" borderId="0" xfId="0" applyFont="1" applyAlignment="1">
      <alignment horizontal="left"/>
    </xf>
    <xf numFmtId="0" fontId="5" fillId="0" borderId="0" xfId="0" applyFont="1" applyAlignment="1"/>
    <xf numFmtId="0" fontId="5" fillId="0" borderId="0" xfId="0" applyFont="1" applyAlignment="1">
      <alignment horizontal="center"/>
    </xf>
    <xf numFmtId="0" fontId="5" fillId="0" borderId="0" xfId="0" applyFont="1"/>
    <xf numFmtId="0" fontId="6" fillId="0" borderId="0" xfId="27" applyFont="1" applyFill="1" applyBorder="1" applyAlignment="1"/>
    <xf numFmtId="0" fontId="6" fillId="0" borderId="0" xfId="0" applyFont="1" applyAlignment="1">
      <alignment horizontal="left"/>
    </xf>
    <xf numFmtId="0" fontId="6" fillId="0" borderId="0" xfId="0" applyFont="1" applyAlignment="1"/>
    <xf numFmtId="0" fontId="6" fillId="0" borderId="0" xfId="0" applyFont="1" applyAlignment="1">
      <alignment horizontal="center"/>
    </xf>
    <xf numFmtId="0" fontId="0" fillId="0" borderId="0" xfId="0" applyFill="1" applyBorder="1" applyAlignment="1">
      <alignment horizontal="center"/>
    </xf>
    <xf numFmtId="0" fontId="0" fillId="0" borderId="8" xfId="0" applyFill="1" applyBorder="1" applyAlignment="1">
      <alignment horizontal="center"/>
    </xf>
    <xf numFmtId="0" fontId="0" fillId="13" borderId="0" xfId="0" applyFill="1"/>
    <xf numFmtId="0" fontId="7" fillId="0" borderId="9" xfId="0" applyFont="1" applyFill="1" applyBorder="1" applyAlignment="1">
      <alignment vertical="center"/>
    </xf>
    <xf numFmtId="0" fontId="7" fillId="0" borderId="0" xfId="0" applyFont="1" applyFill="1" applyBorder="1" applyAlignment="1">
      <alignment vertical="center"/>
    </xf>
    <xf numFmtId="0" fontId="7" fillId="0" borderId="0" xfId="0" applyFont="1" applyFill="1" applyBorder="1" applyAlignment="1">
      <alignment horizontal="left" vertical="center"/>
    </xf>
    <xf numFmtId="0" fontId="8" fillId="0" borderId="0" xfId="0" applyFont="1" applyFill="1" applyBorder="1" applyAlignment="1">
      <alignment horizontal="left" vertical="center"/>
    </xf>
    <xf numFmtId="0" fontId="0" fillId="0" borderId="9" xfId="0" applyFill="1" applyBorder="1" applyAlignment="1">
      <alignment horizontal="center"/>
    </xf>
    <xf numFmtId="0" fontId="8" fillId="0" borderId="0" xfId="0" applyFont="1" applyFill="1" applyBorder="1" applyAlignment="1">
      <alignment horizontal="left"/>
    </xf>
    <xf numFmtId="0" fontId="0" fillId="0" borderId="9" xfId="0" applyFill="1" applyBorder="1"/>
    <xf numFmtId="0" fontId="6" fillId="0" borderId="0" xfId="0" applyFont="1" applyFill="1" applyBorder="1" applyAlignment="1">
      <alignment horizontal="left"/>
    </xf>
    <xf numFmtId="0" fontId="9" fillId="0" borderId="0" xfId="0" applyFont="1"/>
    <xf numFmtId="0" fontId="10" fillId="0" borderId="0" xfId="0" applyFont="1"/>
    <xf numFmtId="0" fontId="11" fillId="0" borderId="0" xfId="0" applyFont="1"/>
    <xf numFmtId="0" fontId="7" fillId="0" borderId="10" xfId="0" applyFont="1" applyFill="1" applyBorder="1" applyAlignment="1">
      <alignment vertical="center"/>
    </xf>
    <xf numFmtId="0" fontId="0" fillId="14" borderId="0" xfId="0" applyFill="1"/>
    <xf numFmtId="0" fontId="0" fillId="15" borderId="0" xfId="0" applyFill="1"/>
    <xf numFmtId="0" fontId="0" fillId="16" borderId="0" xfId="0" applyFill="1"/>
    <xf numFmtId="0" fontId="0" fillId="17" borderId="0" xfId="0" applyFill="1"/>
    <xf numFmtId="0" fontId="0" fillId="18" borderId="0" xfId="0" applyFill="1"/>
    <xf numFmtId="0" fontId="0" fillId="35" borderId="0" xfId="0" applyFill="1"/>
    <xf numFmtId="0" fontId="0" fillId="19" borderId="0" xfId="0" applyFill="1"/>
    <xf numFmtId="0" fontId="0" fillId="20" borderId="0" xfId="0" applyFill="1"/>
    <xf numFmtId="0" fontId="0" fillId="21" borderId="0" xfId="0" applyFill="1"/>
    <xf numFmtId="0" fontId="0" fillId="22" borderId="0" xfId="0" applyFill="1"/>
    <xf numFmtId="0" fontId="12" fillId="22" borderId="0" xfId="0" applyFont="1" applyFill="1"/>
    <xf numFmtId="0" fontId="0" fillId="23" borderId="0" xfId="0" applyFill="1"/>
    <xf numFmtId="0" fontId="0" fillId="24" borderId="0" xfId="0" applyFill="1"/>
    <xf numFmtId="0" fontId="0" fillId="25" borderId="0" xfId="0" applyFill="1"/>
    <xf numFmtId="0" fontId="0" fillId="26" borderId="0" xfId="0" applyFill="1"/>
    <xf numFmtId="0" fontId="0" fillId="27" borderId="0" xfId="0" applyFill="1"/>
    <xf numFmtId="0" fontId="0" fillId="28" borderId="0" xfId="0" applyFill="1"/>
    <xf numFmtId="0" fontId="0" fillId="29" borderId="0" xfId="0" applyFill="1"/>
    <xf numFmtId="0" fontId="0" fillId="30" borderId="0" xfId="0" applyFill="1"/>
    <xf numFmtId="0" fontId="0" fillId="31" borderId="0" xfId="0" applyFill="1"/>
    <xf numFmtId="0" fontId="0" fillId="32" borderId="0" xfId="0" applyFill="1"/>
    <xf numFmtId="0" fontId="0" fillId="33" borderId="0" xfId="0" applyFill="1"/>
    <xf numFmtId="0" fontId="0" fillId="34" borderId="0" xfId="0" applyFill="1"/>
    <xf numFmtId="0" fontId="0" fillId="0" borderId="0" xfId="0" applyFill="1"/>
    <xf numFmtId="0" fontId="8" fillId="0" borderId="10" xfId="0" applyFont="1" applyFill="1" applyBorder="1" applyAlignment="1">
      <alignment horizontal="left"/>
    </xf>
    <xf numFmtId="0" fontId="19" fillId="0" borderId="0" xfId="28" applyFill="1"/>
    <xf numFmtId="0" fontId="5" fillId="0" borderId="0" xfId="28" applyFont="1" applyFill="1" applyAlignment="1"/>
    <xf numFmtId="0" fontId="5" fillId="0" borderId="0" xfId="28" applyFont="1" applyFill="1"/>
    <xf numFmtId="0" fontId="6" fillId="0" borderId="0" xfId="28" applyFont="1" applyFill="1" applyAlignment="1"/>
    <xf numFmtId="0" fontId="20" fillId="0" borderId="10" xfId="28" applyFont="1" applyFill="1" applyBorder="1" applyAlignment="1">
      <alignment horizontal="center"/>
    </xf>
    <xf numFmtId="0" fontId="20" fillId="0" borderId="10" xfId="28" applyFont="1" applyFill="1" applyBorder="1" applyAlignment="1">
      <alignment vertical="center"/>
    </xf>
    <xf numFmtId="0" fontId="20" fillId="0" borderId="10" xfId="28" applyFont="1" applyFill="1" applyBorder="1" applyAlignment="1">
      <alignment vertical="center" wrapText="1"/>
    </xf>
    <xf numFmtId="0" fontId="0" fillId="0" borderId="11" xfId="0" applyFill="1" applyBorder="1" applyAlignment="1">
      <alignment horizontal="center"/>
    </xf>
    <xf numFmtId="0" fontId="0" fillId="0" borderId="12" xfId="0" applyFill="1" applyBorder="1" applyAlignment="1">
      <alignment horizontal="center"/>
    </xf>
    <xf numFmtId="0" fontId="0" fillId="0" borderId="13" xfId="0" applyFill="1" applyBorder="1" applyAlignment="1">
      <alignment horizontal="center"/>
    </xf>
    <xf numFmtId="0" fontId="0" fillId="0" borderId="11" xfId="0" applyFill="1" applyBorder="1"/>
    <xf numFmtId="0" fontId="7" fillId="0" borderId="14" xfId="0" applyFont="1" applyFill="1" applyBorder="1" applyAlignment="1">
      <alignment vertical="center"/>
    </xf>
    <xf numFmtId="0" fontId="7" fillId="0" borderId="15" xfId="0" applyFont="1" applyFill="1" applyBorder="1" applyAlignment="1">
      <alignment vertical="center"/>
    </xf>
    <xf numFmtId="0" fontId="8" fillId="0" borderId="15" xfId="0" applyFont="1" applyFill="1" applyBorder="1" applyAlignment="1">
      <alignment horizontal="left"/>
    </xf>
    <xf numFmtId="0" fontId="7" fillId="0" borderId="15" xfId="0" applyFont="1" applyFill="1" applyBorder="1" applyAlignment="1">
      <alignment horizontal="left" vertical="center"/>
    </xf>
    <xf numFmtId="0" fontId="0" fillId="0" borderId="16" xfId="0" applyFill="1" applyBorder="1" applyAlignment="1">
      <alignment horizontal="left"/>
    </xf>
    <xf numFmtId="0" fontId="0" fillId="0" borderId="17" xfId="0" applyFill="1" applyBorder="1" applyAlignment="1">
      <alignment horizontal="left"/>
    </xf>
    <xf numFmtId="0" fontId="6" fillId="0" borderId="18" xfId="0" applyFont="1" applyFill="1" applyBorder="1" applyAlignment="1">
      <alignment horizontal="left"/>
    </xf>
    <xf numFmtId="0" fontId="6" fillId="0" borderId="9" xfId="0" applyFont="1" applyFill="1" applyBorder="1" applyAlignment="1">
      <alignment horizontal="center"/>
    </xf>
    <xf numFmtId="0" fontId="6" fillId="0" borderId="0" xfId="0" applyFont="1" applyFill="1" applyBorder="1" applyAlignment="1">
      <alignment horizontal="center"/>
    </xf>
    <xf numFmtId="0" fontId="6" fillId="0" borderId="0" xfId="0" applyFont="1" applyFill="1" applyAlignment="1">
      <alignment horizontal="center"/>
    </xf>
    <xf numFmtId="0" fontId="6" fillId="0" borderId="0" xfId="0" applyFont="1" applyBorder="1" applyAlignment="1">
      <alignment horizontal="center"/>
    </xf>
    <xf numFmtId="0" fontId="6" fillId="0" borderId="9" xfId="0" applyFont="1" applyBorder="1" applyAlignment="1">
      <alignment horizontal="left"/>
    </xf>
    <xf numFmtId="0" fontId="6" fillId="13" borderId="0" xfId="0" applyFont="1" applyFill="1" applyAlignment="1">
      <alignment horizontal="left"/>
    </xf>
    <xf numFmtId="0" fontId="6" fillId="0" borderId="15" xfId="0" applyFont="1" applyFill="1" applyBorder="1" applyAlignment="1">
      <alignment horizontal="center"/>
    </xf>
    <xf numFmtId="0" fontId="6" fillId="0" borderId="19" xfId="0" applyFont="1" applyFill="1" applyBorder="1" applyAlignment="1">
      <alignment horizontal="center"/>
    </xf>
    <xf numFmtId="0" fontId="6" fillId="0" borderId="19" xfId="0" applyFont="1" applyFill="1" applyBorder="1"/>
    <xf numFmtId="0" fontId="6" fillId="0" borderId="8" xfId="0" applyFont="1" applyFill="1" applyBorder="1" applyAlignment="1">
      <alignment horizontal="center"/>
    </xf>
    <xf numFmtId="0" fontId="6" fillId="0" borderId="8" xfId="0" applyFont="1" applyFill="1" applyBorder="1"/>
    <xf numFmtId="15" fontId="28" fillId="0" borderId="14" xfId="0" applyNumberFormat="1" applyFont="1" applyFill="1" applyBorder="1" applyAlignment="1">
      <alignment horizontal="center"/>
    </xf>
    <xf numFmtId="0" fontId="28" fillId="0" borderId="15" xfId="0" applyFont="1" applyFill="1" applyBorder="1" applyAlignment="1">
      <alignment horizontal="center"/>
    </xf>
    <xf numFmtId="0" fontId="28" fillId="0" borderId="19" xfId="0" applyFont="1" applyFill="1" applyBorder="1" applyAlignment="1">
      <alignment horizontal="center"/>
    </xf>
    <xf numFmtId="0" fontId="28" fillId="0" borderId="16" xfId="0" applyFont="1" applyFill="1" applyBorder="1" applyAlignment="1">
      <alignment horizontal="left"/>
    </xf>
    <xf numFmtId="0" fontId="28" fillId="0" borderId="9" xfId="0" applyFont="1" applyFill="1" applyBorder="1" applyAlignment="1">
      <alignment horizontal="center"/>
    </xf>
    <xf numFmtId="0" fontId="28" fillId="0" borderId="0" xfId="0" applyFont="1" applyFill="1" applyBorder="1" applyAlignment="1">
      <alignment horizontal="center"/>
    </xf>
    <xf numFmtId="0" fontId="28" fillId="0" borderId="8" xfId="0" applyFont="1" applyFill="1" applyBorder="1" applyAlignment="1">
      <alignment horizontal="center"/>
    </xf>
    <xf numFmtId="0" fontId="28" fillId="0" borderId="0" xfId="0" applyFont="1" applyFill="1" applyBorder="1" applyAlignment="1">
      <alignment horizontal="left"/>
    </xf>
    <xf numFmtId="0" fontId="28" fillId="0" borderId="9" xfId="0" applyFont="1" applyFill="1" applyBorder="1" applyAlignment="1">
      <alignment horizontal="left"/>
    </xf>
    <xf numFmtId="16" fontId="28" fillId="0" borderId="9" xfId="0" applyNumberFormat="1" applyFont="1" applyFill="1" applyBorder="1" applyAlignment="1">
      <alignment horizontal="center"/>
    </xf>
    <xf numFmtId="0" fontId="28" fillId="13" borderId="0" xfId="0" applyFont="1" applyFill="1" applyAlignment="1">
      <alignment horizontal="left"/>
    </xf>
    <xf numFmtId="0" fontId="28" fillId="13" borderId="9" xfId="0" applyFont="1" applyFill="1" applyBorder="1" applyAlignment="1">
      <alignment horizontal="center"/>
    </xf>
    <xf numFmtId="0" fontId="24" fillId="13" borderId="0" xfId="0" applyFont="1" applyFill="1" applyBorder="1" applyAlignment="1">
      <alignment horizontal="center"/>
    </xf>
    <xf numFmtId="0" fontId="24" fillId="13" borderId="8" xfId="0" applyFont="1" applyFill="1" applyBorder="1" applyAlignment="1">
      <alignment horizontal="center"/>
    </xf>
    <xf numFmtId="0" fontId="28" fillId="13" borderId="0" xfId="0" applyFont="1" applyFill="1" applyBorder="1" applyAlignment="1">
      <alignment horizontal="center"/>
    </xf>
    <xf numFmtId="0" fontId="28" fillId="13" borderId="0" xfId="0" applyFont="1" applyFill="1" applyBorder="1"/>
    <xf numFmtId="0" fontId="28" fillId="0" borderId="0" xfId="0" applyFont="1" applyBorder="1" applyAlignment="1">
      <alignment horizontal="center"/>
    </xf>
    <xf numFmtId="0" fontId="28" fillId="0" borderId="8" xfId="0" applyFont="1" applyBorder="1" applyAlignment="1">
      <alignment horizontal="center"/>
    </xf>
    <xf numFmtId="16" fontId="28" fillId="0" borderId="0" xfId="0" applyNumberFormat="1" applyFont="1" applyBorder="1" applyAlignment="1">
      <alignment horizontal="center"/>
    </xf>
    <xf numFmtId="0" fontId="28" fillId="0" borderId="0" xfId="0" applyFont="1"/>
    <xf numFmtId="0" fontId="28" fillId="0" borderId="8" xfId="0" applyFont="1" applyBorder="1"/>
    <xf numFmtId="0" fontId="28" fillId="32" borderId="0" xfId="0" applyFont="1" applyFill="1" applyBorder="1" applyAlignment="1">
      <alignment horizontal="center"/>
    </xf>
    <xf numFmtId="0" fontId="28" fillId="0" borderId="9" xfId="0" applyFont="1" applyBorder="1" applyAlignment="1">
      <alignment horizontal="center"/>
    </xf>
    <xf numFmtId="0" fontId="28" fillId="0" borderId="0" xfId="0" applyFont="1" applyBorder="1"/>
    <xf numFmtId="0" fontId="28" fillId="36" borderId="0" xfId="0" applyFont="1" applyFill="1" applyBorder="1" applyAlignment="1">
      <alignment horizontal="center"/>
    </xf>
    <xf numFmtId="0" fontId="28" fillId="0" borderId="14" xfId="0" applyFont="1" applyFill="1" applyBorder="1" applyAlignment="1">
      <alignment horizontal="center"/>
    </xf>
    <xf numFmtId="0" fontId="28" fillId="0" borderId="15" xfId="0" applyFont="1" applyFill="1" applyBorder="1"/>
    <xf numFmtId="0" fontId="28" fillId="0" borderId="9" xfId="0" applyFont="1" applyFill="1" applyBorder="1"/>
    <xf numFmtId="0" fontId="0" fillId="0" borderId="0" xfId="0" applyBorder="1" applyAlignment="1">
      <alignment horizontal="center"/>
    </xf>
    <xf numFmtId="0" fontId="0" fillId="0" borderId="13" xfId="0" applyBorder="1" applyAlignment="1">
      <alignment horizontal="center"/>
    </xf>
    <xf numFmtId="0" fontId="0" fillId="0" borderId="11" xfId="0" applyBorder="1"/>
    <xf numFmtId="0" fontId="0" fillId="0" borderId="8" xfId="0" applyBorder="1" applyAlignment="1">
      <alignment horizontal="center"/>
    </xf>
    <xf numFmtId="0" fontId="0" fillId="0" borderId="9" xfId="0" applyBorder="1"/>
    <xf numFmtId="2" fontId="0" fillId="0" borderId="8" xfId="0" applyNumberFormat="1" applyBorder="1" applyAlignment="1">
      <alignment horizontal="center"/>
    </xf>
    <xf numFmtId="180" fontId="0" fillId="0" borderId="8" xfId="0" applyNumberFormat="1" applyBorder="1" applyAlignment="1">
      <alignment horizontal="center"/>
    </xf>
    <xf numFmtId="180" fontId="0" fillId="0" borderId="0" xfId="0" applyNumberFormat="1" applyAlignment="1">
      <alignment horizontal="center"/>
    </xf>
    <xf numFmtId="0" fontId="0" fillId="0" borderId="0" xfId="0" applyFill="1" applyBorder="1"/>
    <xf numFmtId="0" fontId="9" fillId="0" borderId="0" xfId="0" applyFont="1" applyFill="1"/>
    <xf numFmtId="0" fontId="26"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6" fillId="0" borderId="20" xfId="0" applyFont="1" applyFill="1" applyBorder="1" applyAlignment="1">
      <alignment horizontal="center"/>
    </xf>
    <xf numFmtId="0" fontId="27" fillId="0" borderId="22" xfId="0" applyFont="1" applyFill="1" applyBorder="1" applyAlignment="1">
      <alignment horizontal="center" vertical="center"/>
    </xf>
    <xf numFmtId="0" fontId="20" fillId="0" borderId="7" xfId="28" applyFont="1" applyFill="1" applyBorder="1" applyAlignment="1">
      <alignment horizontal="left"/>
    </xf>
    <xf numFmtId="0" fontId="20" fillId="0" borderId="6" xfId="28" applyFont="1" applyFill="1" applyBorder="1" applyAlignment="1">
      <alignment horizontal="left"/>
    </xf>
    <xf numFmtId="0" fontId="20" fillId="0" borderId="5" xfId="28" applyFont="1" applyFill="1" applyBorder="1" applyAlignment="1">
      <alignment horizontal="left"/>
    </xf>
    <xf numFmtId="0" fontId="20" fillId="0" borderId="7" xfId="28" applyFont="1" applyFill="1" applyBorder="1" applyAlignment="1">
      <alignment horizontal="left" vertical="center"/>
    </xf>
    <xf numFmtId="0" fontId="20" fillId="0" borderId="6" xfId="28" applyFont="1" applyFill="1" applyBorder="1" applyAlignment="1">
      <alignment horizontal="left" vertical="center"/>
    </xf>
    <xf numFmtId="0" fontId="20" fillId="0" borderId="5" xfId="28" applyFont="1" applyFill="1" applyBorder="1" applyAlignment="1">
      <alignment horizontal="left" vertical="center"/>
    </xf>
    <xf numFmtId="0" fontId="5" fillId="0" borderId="0" xfId="28" applyFont="1" applyFill="1" applyAlignment="1">
      <alignment horizontal="center"/>
    </xf>
    <xf numFmtId="0" fontId="3" fillId="0" borderId="0" xfId="28" applyFont="1" applyFill="1" applyAlignment="1">
      <alignment horizontal="center"/>
    </xf>
    <xf numFmtId="0" fontId="4" fillId="0" borderId="0" xfId="28" applyFont="1" applyFill="1" applyAlignment="1">
      <alignment horizontal="center"/>
    </xf>
  </cellXfs>
  <cellStyles count="32">
    <cellStyle name="Buena" xfId="1"/>
    <cellStyle name="Celda de comprobación" xfId="2"/>
    <cellStyle name="Celda vinculada" xfId="3"/>
    <cellStyle name="Encabezado 4" xfId="4"/>
    <cellStyle name="Énfasis 1" xfId="5"/>
    <cellStyle name="Énfasis 2" xfId="6"/>
    <cellStyle name="Énfasis 3" xfId="7"/>
    <cellStyle name="Énfasis1 - 20%" xfId="8"/>
    <cellStyle name="Énfasis1 - 40%" xfId="9"/>
    <cellStyle name="Énfasis1 - 60%" xfId="10"/>
    <cellStyle name="Énfasis2 - 20%" xfId="11"/>
    <cellStyle name="Énfasis2 - 40%" xfId="12"/>
    <cellStyle name="Énfasis2 - 60%" xfId="13"/>
    <cellStyle name="Énfasis3 - 20%" xfId="14"/>
    <cellStyle name="Énfasis3 - 40%" xfId="15"/>
    <cellStyle name="Énfasis3 - 60%" xfId="16"/>
    <cellStyle name="Énfasis4 - 20%" xfId="17"/>
    <cellStyle name="Énfasis4 - 40%" xfId="18"/>
    <cellStyle name="Énfasis4 - 60%" xfId="19"/>
    <cellStyle name="Énfasis5 - 20%" xfId="20"/>
    <cellStyle name="Énfasis5 - 40%" xfId="21"/>
    <cellStyle name="Énfasis5 - 60%" xfId="22"/>
    <cellStyle name="Énfasis6 - 20%" xfId="23"/>
    <cellStyle name="Énfasis6 - 40%" xfId="24"/>
    <cellStyle name="Énfasis6 - 60%" xfId="25"/>
    <cellStyle name="Entrada" xfId="26"/>
    <cellStyle name="Normal" xfId="0" builtinId="0"/>
    <cellStyle name="Normal 2" xfId="27"/>
    <cellStyle name="Normal 3" xfId="28"/>
    <cellStyle name="Notas" xfId="29"/>
    <cellStyle name="Texto de advertencia" xfId="30"/>
    <cellStyle name="Título de hoja" xfId="3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14</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847475581759113"/>
          <c:y val="0.50611307365653868"/>
          <c:w val="0.7762724713196365"/>
          <c:h val="0.35207865993498377"/>
        </c:manualLayout>
      </c:layout>
      <c:pie3DChart>
        <c:varyColors val="1"/>
        <c:ser>
          <c:idx val="0"/>
          <c:order val="0"/>
          <c:dPt>
            <c:idx val="0"/>
            <c:bubble3D val="0"/>
            <c:spPr>
              <a:solidFill>
                <a:srgbClr val="99CCFF"/>
              </a:solidFill>
              <a:ln w="25400">
                <a:noFill/>
              </a:ln>
              <a:effectLst>
                <a:outerShdw dist="35921" dir="2700000" algn="br">
                  <a:srgbClr val="000000"/>
                </a:outerShdw>
              </a:effectLst>
            </c:spPr>
          </c:dPt>
          <c:dPt>
            <c:idx val="1"/>
            <c:bubble3D val="0"/>
            <c:spPr>
              <a:solidFill>
                <a:srgbClr val="CC99FF"/>
              </a:solidFill>
              <a:ln w="25400">
                <a:noFill/>
              </a:ln>
              <a:effectLst>
                <a:outerShdw dist="35921" dir="2700000" algn="br">
                  <a:srgbClr val="000000"/>
                </a:outerShdw>
              </a:effectLst>
            </c:spPr>
          </c:dPt>
          <c:dPt>
            <c:idx val="2"/>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[1]Comunidades!$AA$3:$AA$5</c:f>
              <c:strCache>
                <c:ptCount val="3"/>
                <c:pt idx="0">
                  <c:v>Atriplex barclayana</c:v>
                </c:pt>
                <c:pt idx="1">
                  <c:v>Lupinus Sp.</c:v>
                </c:pt>
                <c:pt idx="2">
                  <c:v>Sphaeralcea palmeri</c:v>
                </c:pt>
              </c:strCache>
            </c:strRef>
          </c:cat>
          <c:val>
            <c:numRef>
              <c:f>[1]Comunidades!$AB$3:$AB$5</c:f>
              <c:numCache>
                <c:formatCode>General</c:formatCode>
                <c:ptCount val="3"/>
                <c:pt idx="0">
                  <c:v>64.80446927374301</c:v>
                </c:pt>
                <c:pt idx="1">
                  <c:v>17.318435754189945</c:v>
                </c:pt>
                <c:pt idx="2">
                  <c:v>17.877094972067038</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7.4576271186440682E-2"/>
          <c:y val="0.11980455273279521"/>
          <c:w val="0.85084888117798829"/>
          <c:h val="0.13691939450964852"/>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9</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221744739534666"/>
          <c:y val="0.34859116798760326"/>
          <c:w val="0.77556510520930644"/>
          <c:h val="0.64844454228529724"/>
        </c:manualLayout>
      </c:layout>
      <c:pie3DChart>
        <c:varyColors val="1"/>
        <c:ser>
          <c:idx val="0"/>
          <c:order val="0"/>
          <c:dPt>
            <c:idx val="0"/>
            <c:bubble3D val="0"/>
            <c:spPr>
              <a:solidFill>
                <a:srgbClr val="993366"/>
              </a:solidFill>
              <a:ln w="25400">
                <a:noFill/>
              </a:ln>
              <a:effectLst>
                <a:outerShdw dist="35921" dir="2700000" algn="br">
                  <a:srgbClr val="000000"/>
                </a:outerShdw>
              </a:effectLst>
            </c:spPr>
          </c:dPt>
          <c:dPt>
            <c:idx val="1"/>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[1]Comunidades!$Q$3:$Q$4</c:f>
              <c:strCache>
                <c:ptCount val="2"/>
                <c:pt idx="0">
                  <c:v>Senecio palmeri </c:v>
                </c:pt>
                <c:pt idx="1">
                  <c:v>Sphaeralcea palmeri</c:v>
                </c:pt>
              </c:strCache>
            </c:strRef>
          </c:cat>
          <c:val>
            <c:numRef>
              <c:f>[1]Comunidades!$R$3:$R$4</c:f>
              <c:numCache>
                <c:formatCode>General</c:formatCode>
                <c:ptCount val="2"/>
                <c:pt idx="0">
                  <c:v>79.411764705882348</c:v>
                </c:pt>
                <c:pt idx="1">
                  <c:v>20.588235294117649</c:v>
                </c:pt>
              </c:numCache>
            </c:numRef>
          </c:val>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5.4794520547945202E-2"/>
          <c:y val="0.15980627944519488"/>
          <c:w val="0.90753568475173474"/>
          <c:h val="5.8111334409558624E-2"/>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10</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9.9154873682027009E-2"/>
          <c:y val="0.34928573248732259"/>
          <c:w val="0.7741988437012387"/>
          <c:h val="0.64789440154932176"/>
        </c:manualLayout>
      </c:layout>
      <c:pie3DChart>
        <c:varyColors val="1"/>
        <c:ser>
          <c:idx val="0"/>
          <c:order val="0"/>
          <c:dPt>
            <c:idx val="0"/>
            <c:bubble3D val="0"/>
            <c:spPr>
              <a:solidFill>
                <a:srgbClr val="008080"/>
              </a:solidFill>
              <a:ln w="25400">
                <a:noFill/>
              </a:ln>
              <a:effectLst>
                <a:outerShdw dist="35921" dir="2700000" algn="br">
                  <a:srgbClr val="000000"/>
                </a:outerShdw>
              </a:effectLst>
            </c:spPr>
          </c:dPt>
          <c:dPt>
            <c:idx val="1"/>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[1]Comunidades!$S$3:$S$4</c:f>
              <c:strCache>
                <c:ptCount val="2"/>
                <c:pt idx="0">
                  <c:v>Nicotiana glauca</c:v>
                </c:pt>
                <c:pt idx="1">
                  <c:v>Sphaeralcea palmeri</c:v>
                </c:pt>
              </c:strCache>
            </c:strRef>
          </c:cat>
          <c:val>
            <c:numRef>
              <c:f>[1]Comunidades!$T$3:$T$4</c:f>
              <c:numCache>
                <c:formatCode>General</c:formatCode>
                <c:ptCount val="2"/>
                <c:pt idx="0">
                  <c:v>5.882352941176471</c:v>
                </c:pt>
                <c:pt idx="1">
                  <c:v>94.117647058823536</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1.7064846416382253E-2"/>
          <c:y val="0.13106820852414369"/>
          <c:w val="0.89078498293515351"/>
          <c:h val="0.1092234704971502"/>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11</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2186064070758289"/>
          <c:y val="0.39717403937646523"/>
          <c:w val="0.77454355876748282"/>
          <c:h val="0.60026949186096257"/>
        </c:manualLayout>
      </c:layout>
      <c:pie3DChart>
        <c:varyColors val="1"/>
        <c:ser>
          <c:idx val="0"/>
          <c:order val="0"/>
          <c:dPt>
            <c:idx val="0"/>
            <c:bubble3D val="0"/>
            <c:spPr>
              <a:solidFill>
                <a:srgbClr val="FF0000"/>
              </a:solidFill>
              <a:ln w="25400">
                <a:noFill/>
              </a:ln>
              <a:effectLst>
                <a:outerShdw dist="35921" dir="2700000" algn="br">
                  <a:srgbClr val="000000"/>
                </a:outerShdw>
              </a:effectLst>
            </c:spPr>
          </c:dPt>
          <c:dPt>
            <c:idx val="1"/>
            <c:bubble3D val="0"/>
            <c:spPr>
              <a:solidFill>
                <a:srgbClr val="FFFF00"/>
              </a:solidFill>
              <a:ln w="25400">
                <a:noFill/>
              </a:ln>
              <a:effectLst>
                <a:outerShdw dist="35921" dir="2700000" algn="br">
                  <a:srgbClr val="000000"/>
                </a:outerShdw>
              </a:effectLst>
            </c:spPr>
          </c:dPt>
          <c:dPt>
            <c:idx val="2"/>
            <c:bubble3D val="0"/>
            <c:spPr>
              <a:solidFill>
                <a:srgbClr val="33CCCC"/>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[1]Comunidades!$U$3:$U$5</c:f>
              <c:strCache>
                <c:ptCount val="3"/>
                <c:pt idx="0">
                  <c:v>Calystegia macrostegia macrostegia</c:v>
                </c:pt>
                <c:pt idx="1">
                  <c:v>Sphaeralcea palmeri</c:v>
                </c:pt>
                <c:pt idx="2">
                  <c:v>Malva Oxidentalis</c:v>
                </c:pt>
              </c:strCache>
            </c:strRef>
          </c:cat>
          <c:val>
            <c:numRef>
              <c:f>[1]Comunidades!$V$3:$V$5</c:f>
              <c:numCache>
                <c:formatCode>General</c:formatCode>
                <c:ptCount val="3"/>
                <c:pt idx="0">
                  <c:v>14.789473684210501</c:v>
                </c:pt>
                <c:pt idx="1">
                  <c:v>83.210526315789494</c:v>
                </c:pt>
                <c:pt idx="2">
                  <c:v>2</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1643835616438356"/>
          <c:y val="0.11922138393788642"/>
          <c:w val="0.8321917808219178"/>
          <c:h val="0.12895375525758024"/>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12</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655387671135703"/>
          <c:y val="0.46795327054706398"/>
          <c:w val="0.77590125558629575"/>
          <c:h val="0.49483428542020502"/>
        </c:manualLayout>
      </c:layout>
      <c:pie3DChart>
        <c:varyColors val="1"/>
        <c:ser>
          <c:idx val="0"/>
          <c:order val="0"/>
          <c:dPt>
            <c:idx val="0"/>
            <c:bubble3D val="0"/>
            <c:spPr>
              <a:solidFill>
                <a:srgbClr val="99CCFF"/>
              </a:solidFill>
              <a:ln w="25400">
                <a:noFill/>
              </a:ln>
              <a:effectLst>
                <a:outerShdw dist="35921" dir="2700000" algn="br">
                  <a:srgbClr val="000000"/>
                </a:outerShdw>
              </a:effectLst>
            </c:spPr>
          </c:dPt>
          <c:dPt>
            <c:idx val="1"/>
            <c:bubble3D val="0"/>
            <c:spPr>
              <a:solidFill>
                <a:srgbClr val="FF6600"/>
              </a:solidFill>
              <a:ln w="25400">
                <a:noFill/>
              </a:ln>
              <a:effectLst>
                <a:outerShdw dist="35921" dir="2700000" algn="br">
                  <a:srgbClr val="000000"/>
                </a:outerShdw>
              </a:effectLst>
            </c:spPr>
          </c:dPt>
          <c:dPt>
            <c:idx val="2"/>
            <c:bubble3D val="0"/>
            <c:spPr>
              <a:solidFill>
                <a:srgbClr val="00FFFF"/>
              </a:solidFill>
              <a:ln w="25400">
                <a:noFill/>
              </a:ln>
              <a:effectLst>
                <a:outerShdw dist="35921" dir="2700000" algn="br">
                  <a:srgbClr val="000000"/>
                </a:outerShdw>
              </a:effectLst>
            </c:spPr>
          </c:dPt>
          <c:dPt>
            <c:idx val="3"/>
            <c:bubble3D val="0"/>
            <c:spPr>
              <a:solidFill>
                <a:srgbClr val="FF99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[1]Comunidades!$W$3:$W$6</c:f>
              <c:strCache>
                <c:ptCount val="4"/>
                <c:pt idx="0">
                  <c:v>Atriplex barclayana</c:v>
                </c:pt>
                <c:pt idx="1">
                  <c:v>Deinandra greeneana greeneana</c:v>
                </c:pt>
                <c:pt idx="2">
                  <c:v>Lycium californicum</c:v>
                </c:pt>
                <c:pt idx="3">
                  <c:v>Perityle emoryi</c:v>
                </c:pt>
              </c:strCache>
            </c:strRef>
          </c:cat>
          <c:val>
            <c:numRef>
              <c:f>[1]Comunidades!$X$3:$X$6</c:f>
              <c:numCache>
                <c:formatCode>General</c:formatCode>
                <c:ptCount val="4"/>
                <c:pt idx="0">
                  <c:v>59.444444444444443</c:v>
                </c:pt>
                <c:pt idx="1">
                  <c:v>34.444444444444443</c:v>
                </c:pt>
                <c:pt idx="2">
                  <c:v>5</c:v>
                </c:pt>
                <c:pt idx="3">
                  <c:v>1.1111111111111112</c:v>
                </c:pt>
              </c:numCache>
            </c:numRef>
          </c:val>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17006874140732409"/>
          <c:y val="0.12009838392842405"/>
          <c:w val="0.65306336707911516"/>
          <c:h val="0.29902023253382637"/>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13</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272818008550679"/>
          <c:y val="0.42324027678358384"/>
          <c:w val="0.774543639828987"/>
          <c:h val="0.54573494038060966"/>
        </c:manualLayout>
      </c:layout>
      <c:pie3DChart>
        <c:varyColors val="1"/>
        <c:ser>
          <c:idx val="0"/>
          <c:order val="0"/>
          <c:dPt>
            <c:idx val="0"/>
            <c:bubble3D val="0"/>
            <c:spPr>
              <a:solidFill>
                <a:srgbClr val="FF00FF"/>
              </a:solidFill>
              <a:ln w="25400">
                <a:noFill/>
              </a:ln>
              <a:effectLst>
                <a:outerShdw dist="35921" dir="2700000" algn="br">
                  <a:srgbClr val="000000"/>
                </a:outerShdw>
              </a:effectLst>
            </c:spPr>
          </c:dPt>
          <c:dPt>
            <c:idx val="1"/>
            <c:bubble3D val="0"/>
            <c:spPr>
              <a:solidFill>
                <a:srgbClr val="99CCFF"/>
              </a:solidFill>
              <a:ln w="25400">
                <a:noFill/>
              </a:ln>
              <a:effectLst>
                <a:outerShdw dist="35921" dir="2700000" algn="br">
                  <a:srgbClr val="000000"/>
                </a:outerShdw>
              </a:effectLst>
            </c:spPr>
          </c:dPt>
          <c:dPt>
            <c:idx val="2"/>
            <c:bubble3D val="0"/>
            <c:spPr>
              <a:solidFill>
                <a:srgbClr val="99CC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[1]Comunidades!$Y$3:$Y$5</c:f>
              <c:strCache>
                <c:ptCount val="3"/>
                <c:pt idx="0">
                  <c:v>Ambrosia camphorata</c:v>
                </c:pt>
                <c:pt idx="1">
                  <c:v>Atriplex barclayana</c:v>
                </c:pt>
                <c:pt idx="2">
                  <c:v>Opuntia prolifera</c:v>
                </c:pt>
              </c:strCache>
            </c:strRef>
          </c:cat>
          <c:val>
            <c:numRef>
              <c:f>[1]Comunidades!$Z$3:$Z$5</c:f>
              <c:numCache>
                <c:formatCode>General</c:formatCode>
                <c:ptCount val="3"/>
                <c:pt idx="0">
                  <c:v>21.59090909090909</c:v>
                </c:pt>
                <c:pt idx="1">
                  <c:v>53.409090909090907</c:v>
                </c:pt>
                <c:pt idx="2">
                  <c:v>25</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26480836236933797"/>
          <c:y val="0.12039303910540594"/>
          <c:w val="0.56794425087108014"/>
          <c:h val="0.1965601358653698"/>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15</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921501706484642"/>
          <c:y val="0.5097093419454235"/>
          <c:w val="0.77474402730375524"/>
          <c:h val="0.34466060264881065"/>
        </c:manualLayout>
      </c:layout>
      <c:pie3DChart>
        <c:varyColors val="1"/>
        <c:ser>
          <c:idx val="0"/>
          <c:order val="0"/>
          <c:dPt>
            <c:idx val="0"/>
            <c:bubble3D val="0"/>
            <c:spPr>
              <a:solidFill>
                <a:srgbClr val="FF00FF"/>
              </a:solidFill>
              <a:ln w="25400">
                <a:noFill/>
              </a:ln>
              <a:effectLst>
                <a:outerShdw dist="35921" dir="2700000" algn="br">
                  <a:srgbClr val="000000"/>
                </a:outerShdw>
              </a:effectLst>
            </c:spPr>
          </c:dPt>
          <c:dPt>
            <c:idx val="1"/>
            <c:bubble3D val="0"/>
            <c:spPr>
              <a:solidFill>
                <a:srgbClr val="99CCFF"/>
              </a:solidFill>
              <a:ln w="25400">
                <a:noFill/>
              </a:ln>
              <a:effectLst>
                <a:outerShdw dist="35921" dir="2700000" algn="br">
                  <a:srgbClr val="000000"/>
                </a:outerShdw>
              </a:effectLst>
            </c:spPr>
          </c:dPt>
          <c:dPt>
            <c:idx val="2"/>
            <c:bubble3D val="0"/>
            <c:spPr>
              <a:solidFill>
                <a:srgbClr val="00FFFF"/>
              </a:solidFill>
              <a:ln w="25400">
                <a:noFill/>
              </a:ln>
              <a:effectLst>
                <a:outerShdw dist="35921" dir="2700000" algn="br">
                  <a:srgbClr val="000000"/>
                </a:outerShdw>
              </a:effectLst>
            </c:spPr>
          </c:dPt>
          <c:dPt>
            <c:idx val="3"/>
            <c:bubble3D val="0"/>
            <c:spPr>
              <a:solidFill>
                <a:srgbClr val="CCFFCC"/>
              </a:solidFill>
              <a:ln w="25400">
                <a:noFill/>
              </a:ln>
              <a:effectLst>
                <a:outerShdw dist="35921" dir="2700000" algn="br">
                  <a:srgbClr val="000000"/>
                </a:outerShdw>
              </a:effectLst>
            </c:spPr>
          </c:dPt>
          <c:dPt>
            <c:idx val="4"/>
            <c:bubble3D val="0"/>
            <c:spPr>
              <a:solidFill>
                <a:srgbClr val="FF9900"/>
              </a:solidFill>
              <a:ln w="25400">
                <a:noFill/>
              </a:ln>
              <a:effectLst>
                <a:outerShdw dist="35921" dir="2700000" algn="br">
                  <a:srgbClr val="000000"/>
                </a:outerShdw>
              </a:effectLst>
            </c:spPr>
          </c:dPt>
          <c:dPt>
            <c:idx val="5"/>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[1]Comunidades!$AC$3:$AC$8</c:f>
              <c:strCache>
                <c:ptCount val="6"/>
                <c:pt idx="0">
                  <c:v>Ambrosia camphorata</c:v>
                </c:pt>
                <c:pt idx="1">
                  <c:v>Atriplex barclayana</c:v>
                </c:pt>
                <c:pt idx="2">
                  <c:v>Lycium californicum</c:v>
                </c:pt>
                <c:pt idx="3">
                  <c:v>Brahea edulis</c:v>
                </c:pt>
                <c:pt idx="4">
                  <c:v>Perityle emoryi</c:v>
                </c:pt>
                <c:pt idx="5">
                  <c:v>Sphaeralcea palmeri</c:v>
                </c:pt>
              </c:strCache>
            </c:strRef>
          </c:cat>
          <c:val>
            <c:numRef>
              <c:f>[1]Comunidades!$AD$3:$AD$8</c:f>
              <c:numCache>
                <c:formatCode>General</c:formatCode>
                <c:ptCount val="6"/>
                <c:pt idx="0">
                  <c:v>0.1477104874446</c:v>
                </c:pt>
                <c:pt idx="1">
                  <c:v>86.853766617429798</c:v>
                </c:pt>
                <c:pt idx="2">
                  <c:v>1.0339734121122599</c:v>
                </c:pt>
                <c:pt idx="3">
                  <c:v>0.1477104874446</c:v>
                </c:pt>
                <c:pt idx="4">
                  <c:v>11.669128508124077</c:v>
                </c:pt>
                <c:pt idx="5">
                  <c:v>0.1477104874446</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2969283276450511"/>
          <c:y val="0.1189320831751377"/>
          <c:w val="0.7337883959044369"/>
          <c:h val="0.26213616379713545"/>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orientation="landscape" horizontalDpi="300" verticalDpi="300"/>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16</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958922435055986"/>
          <c:y val="0.5097093419454235"/>
          <c:w val="0.77397389697582908"/>
          <c:h val="0.34223341530621315"/>
        </c:manualLayout>
      </c:layout>
      <c:pie3DChart>
        <c:varyColors val="1"/>
        <c:ser>
          <c:idx val="0"/>
          <c:order val="0"/>
          <c:spPr>
            <a:solidFill>
              <a:srgbClr val="FFFF00"/>
            </a:solidFill>
            <a:ln w="25400">
              <a:noFill/>
            </a:ln>
            <a:effectLst>
              <a:outerShdw dist="35921" dir="2700000" algn="br">
                <a:srgbClr val="000000"/>
              </a:outerShdw>
            </a:effectLst>
          </c:spPr>
          <c:dPt>
            <c:idx val="0"/>
            <c:bubble3D val="0"/>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[1]Comunidades!$AG$3</c:f>
              <c:strCache>
                <c:ptCount val="1"/>
                <c:pt idx="0">
                  <c:v>Sphaeralcea palmeri</c:v>
                </c:pt>
              </c:strCache>
            </c:strRef>
          </c:cat>
          <c:val>
            <c:numRef>
              <c:f>[1]Comunidades!$AH$3</c:f>
              <c:numCache>
                <c:formatCode>General</c:formatCode>
                <c:ptCount val="1"/>
                <c:pt idx="0">
                  <c:v>100</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2671268831122137"/>
          <c:y val="0.11616016551390196"/>
          <c:w val="0.72945313342681473"/>
          <c:h val="0.21359238900168925"/>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17</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000035807408225"/>
          <c:y val="0.50485496726022938"/>
          <c:w val="0.77666919488670205"/>
          <c:h val="0.35436935201919945"/>
        </c:manualLayout>
      </c:layout>
      <c:pie3DChart>
        <c:varyColors val="1"/>
        <c:ser>
          <c:idx val="0"/>
          <c:order val="0"/>
          <c:dPt>
            <c:idx val="0"/>
            <c:bubble3D val="0"/>
            <c:spPr>
              <a:solidFill>
                <a:srgbClr val="FFFF00"/>
              </a:solidFill>
              <a:ln w="25400">
                <a:noFill/>
              </a:ln>
              <a:effectLst>
                <a:outerShdw dist="35921" dir="2700000" algn="br">
                  <a:srgbClr val="000000"/>
                </a:outerShdw>
              </a:effectLst>
            </c:spPr>
          </c:dPt>
          <c:dPt>
            <c:idx val="1"/>
            <c:bubble3D val="0"/>
            <c:spPr>
              <a:solidFill>
                <a:srgbClr val="333399"/>
              </a:solidFill>
              <a:ln w="25400">
                <a:noFill/>
              </a:ln>
              <a:effectLst>
                <a:outerShdw dist="35921" dir="2700000" algn="br">
                  <a:srgbClr val="000000"/>
                </a:outerShdw>
              </a:effectLst>
            </c:spPr>
          </c:dPt>
          <c:dPt>
            <c:idx val="2"/>
            <c:bubble3D val="0"/>
            <c:spPr>
              <a:solidFill>
                <a:srgbClr val="FF0000"/>
              </a:solidFill>
              <a:ln w="25400">
                <a:noFill/>
              </a:ln>
              <a:effectLst>
                <a:outerShdw dist="35921" dir="2700000" algn="br">
                  <a:srgbClr val="000000"/>
                </a:outerShdw>
              </a:effectLst>
            </c:spPr>
          </c:dPt>
          <c:dLbls>
            <c:dLbl>
              <c:idx val="0"/>
              <c:layout>
                <c:manualLayout>
                  <c:x val="4.4632720909886348E-2"/>
                  <c:y val="-1.1917029788752153E-2"/>
                </c:manualLayout>
              </c:layout>
              <c:dLblPos val="bestFit"/>
              <c:showLegendKey val="0"/>
              <c:showVal val="0"/>
              <c:showCatName val="0"/>
              <c:showSerName val="0"/>
              <c:showPercent val="1"/>
              <c:showBubbleSize val="0"/>
            </c:dLbl>
            <c:dLbl>
              <c:idx val="2"/>
              <c:layout>
                <c:manualLayout>
                  <c:x val="-4.3550306211723525E-2"/>
                  <c:y val="-1.1917029788752153E-2"/>
                </c:manualLayout>
              </c:layout>
              <c:dLblPos val="bestFit"/>
              <c:showLegendKey val="0"/>
              <c:showVal val="0"/>
              <c:showCatName val="0"/>
              <c:showSerName val="0"/>
              <c:showPercent val="1"/>
              <c:showBubbleSize val="0"/>
            </c:dLbl>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[1]Comunidades!$AI$3:$AI$5</c:f>
              <c:strCache>
                <c:ptCount val="3"/>
                <c:pt idx="0">
                  <c:v>Sphaeralcea palmeri</c:v>
                </c:pt>
                <c:pt idx="1">
                  <c:v>Atriplex semibaccata </c:v>
                </c:pt>
                <c:pt idx="2">
                  <c:v>Calystegia macrostegia macrostegia</c:v>
                </c:pt>
              </c:strCache>
            </c:strRef>
          </c:cat>
          <c:val>
            <c:numRef>
              <c:f>[1]Comunidades!$AJ$3:$AJ$5</c:f>
              <c:numCache>
                <c:formatCode>General</c:formatCode>
                <c:ptCount val="3"/>
                <c:pt idx="0">
                  <c:v>1.3274336283185841</c:v>
                </c:pt>
                <c:pt idx="1">
                  <c:v>98.230088495575217</c:v>
                </c:pt>
                <c:pt idx="2">
                  <c:v>0.44247787610618999</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3666701662292213"/>
          <c:y val="0.11893230327341157"/>
          <c:w val="0.71000244969378834"/>
          <c:h val="0.2135923890016892"/>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18</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921501706484642"/>
          <c:y val="0.5097093419454235"/>
          <c:w val="0.77474402730375524"/>
          <c:h val="0.34466060264881065"/>
        </c:manualLayout>
      </c:layout>
      <c:pie3DChart>
        <c:varyColors val="1"/>
        <c:ser>
          <c:idx val="0"/>
          <c:order val="0"/>
          <c:dPt>
            <c:idx val="0"/>
            <c:bubble3D val="0"/>
            <c:spPr>
              <a:solidFill>
                <a:srgbClr val="3366FF"/>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[1]Comunidades!$AK$3</c:f>
              <c:strCache>
                <c:ptCount val="1"/>
                <c:pt idx="0">
                  <c:v>Lotus grandiflorus</c:v>
                </c:pt>
              </c:strCache>
            </c:strRef>
          </c:cat>
          <c:val>
            <c:numRef>
              <c:f>[1]Comunidades!$AL$3</c:f>
              <c:numCache>
                <c:formatCode>General</c:formatCode>
                <c:ptCount val="1"/>
                <c:pt idx="0">
                  <c:v>100</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2627986348122866"/>
          <c:y val="0.11893234057039941"/>
          <c:w val="0.726962457337884"/>
          <c:h val="0.21359250595767576"/>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19</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921501706484642"/>
          <c:y val="0.50966303796572587"/>
          <c:w val="0.77474402730375524"/>
          <c:h val="0.34299597815702881"/>
        </c:manualLayout>
      </c:layout>
      <c:pie3DChart>
        <c:varyColors val="1"/>
        <c:ser>
          <c:idx val="0"/>
          <c:order val="0"/>
          <c:dPt>
            <c:idx val="0"/>
            <c:bubble3D val="0"/>
            <c:spPr>
              <a:solidFill>
                <a:srgbClr val="333399"/>
              </a:solidFill>
              <a:ln w="25400">
                <a:noFill/>
              </a:ln>
              <a:effectLst>
                <a:outerShdw dist="35921" dir="2700000" algn="br">
                  <a:srgbClr val="000000"/>
                </a:outerShdw>
              </a:effectLst>
            </c:spPr>
          </c:dPt>
          <c:dPt>
            <c:idx val="1"/>
            <c:bubble3D val="0"/>
            <c:spPr>
              <a:solidFill>
                <a:srgbClr val="FF9900"/>
              </a:solidFill>
              <a:ln w="25400">
                <a:noFill/>
              </a:ln>
              <a:effectLst>
                <a:outerShdw dist="35921" dir="2700000" algn="br">
                  <a:srgbClr val="000000"/>
                </a:outerShdw>
              </a:effectLst>
            </c:spPr>
          </c:dPt>
          <c:dPt>
            <c:idx val="2"/>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[1]Comunidades!$AM$3:$AM$5</c:f>
              <c:strCache>
                <c:ptCount val="3"/>
                <c:pt idx="0">
                  <c:v>Atriplex semibaccata </c:v>
                </c:pt>
                <c:pt idx="1">
                  <c:v>Perityle emoryi</c:v>
                </c:pt>
                <c:pt idx="2">
                  <c:v>Sphaeralcea palmeri</c:v>
                </c:pt>
              </c:strCache>
            </c:strRef>
          </c:cat>
          <c:val>
            <c:numRef>
              <c:f>[1]Comunidades!$AN$3:$AN$5</c:f>
              <c:numCache>
                <c:formatCode>General</c:formatCode>
                <c:ptCount val="3"/>
                <c:pt idx="0">
                  <c:v>58.974358974358971</c:v>
                </c:pt>
                <c:pt idx="1">
                  <c:v>40.74074074074074</c:v>
                </c:pt>
                <c:pt idx="2">
                  <c:v>0.28490028490019997</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2627979721712868"/>
          <c:y val="0.11835776804050122"/>
          <c:w val="0.72696257145938947"/>
          <c:h val="0.21256086713010244"/>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2</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pie3DChart>
        <c:varyColors val="1"/>
        <c:ser>
          <c:idx val="0"/>
          <c:order val="0"/>
          <c:dPt>
            <c:idx val="0"/>
            <c:bubble3D val="0"/>
            <c:spPr>
              <a:solidFill>
                <a:srgbClr val="FF0000"/>
              </a:solidFill>
              <a:ln w="25400">
                <a:noFill/>
              </a:ln>
              <a:effectLst>
                <a:outerShdw dist="35921" dir="2700000" algn="br">
                  <a:srgbClr val="000000"/>
                </a:outerShdw>
              </a:effectLst>
            </c:spPr>
          </c:dPt>
          <c:dPt>
            <c:idx val="1"/>
            <c:bubble3D val="0"/>
            <c:spPr>
              <a:solidFill>
                <a:srgbClr val="3366FF"/>
              </a:solidFill>
              <a:ln w="25400">
                <a:noFill/>
              </a:ln>
              <a:effectLst>
                <a:outerShdw dist="35921" dir="2700000" algn="br">
                  <a:srgbClr val="000000"/>
                </a:outerShdw>
              </a:effectLst>
            </c:spPr>
          </c:dPt>
          <c:dPt>
            <c:idx val="2"/>
            <c:bubble3D val="0"/>
            <c:spPr>
              <a:solidFill>
                <a:srgbClr val="339966"/>
              </a:solidFill>
              <a:ln w="25400">
                <a:noFill/>
              </a:ln>
              <a:effectLst>
                <a:outerShdw dist="35921" dir="2700000" algn="br">
                  <a:srgbClr val="000000"/>
                </a:outerShdw>
              </a:effectLst>
            </c:spPr>
          </c:dPt>
          <c:dPt>
            <c:idx val="3"/>
            <c:bubble3D val="0"/>
            <c:spPr>
              <a:solidFill>
                <a:srgbClr val="00FF00"/>
              </a:solidFill>
              <a:ln w="25400">
                <a:noFill/>
              </a:ln>
              <a:effectLst>
                <a:outerShdw dist="35921" dir="2700000" algn="br">
                  <a:srgbClr val="000000"/>
                </a:outerShdw>
              </a:effectLst>
            </c:spPr>
          </c:dPt>
          <c:dPt>
            <c:idx val="4"/>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[1]Comunidades!$C$3:$C$7</c:f>
              <c:strCache>
                <c:ptCount val="5"/>
                <c:pt idx="0">
                  <c:v>Calystegia macrostegia macrostegia</c:v>
                </c:pt>
                <c:pt idx="1">
                  <c:v>Lotus grandiflorus</c:v>
                </c:pt>
                <c:pt idx="2">
                  <c:v>Nicotiana glauca</c:v>
                </c:pt>
                <c:pt idx="3">
                  <c:v>Pinus radiata var. binata</c:v>
                </c:pt>
                <c:pt idx="4">
                  <c:v>Sphaeralcea palmeri</c:v>
                </c:pt>
              </c:strCache>
            </c:strRef>
          </c:cat>
          <c:val>
            <c:numRef>
              <c:f>[1]Comunidades!$D$3:$D$7</c:f>
              <c:numCache>
                <c:formatCode>General</c:formatCode>
                <c:ptCount val="5"/>
                <c:pt idx="0">
                  <c:v>23.529411764705884</c:v>
                </c:pt>
                <c:pt idx="1">
                  <c:v>5.882352941176471</c:v>
                </c:pt>
                <c:pt idx="2">
                  <c:v>23.529411764705884</c:v>
                </c:pt>
                <c:pt idx="3">
                  <c:v>23.529411764705884</c:v>
                </c:pt>
                <c:pt idx="4">
                  <c:v>23.529411764705884</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2500025732077608"/>
          <c:y val="0.13138713910761154"/>
          <c:w val="0.79276448287101364"/>
          <c:h val="0.28710542432195973"/>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20</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996600477208444"/>
          <c:y val="0.5097093419454235"/>
          <c:w val="0.77319847105371875"/>
          <c:h val="0.34223341530621315"/>
        </c:manualLayout>
      </c:layout>
      <c:pie3DChart>
        <c:varyColors val="1"/>
        <c:ser>
          <c:idx val="0"/>
          <c:order val="0"/>
          <c:dPt>
            <c:idx val="0"/>
            <c:bubble3D val="0"/>
            <c:spPr>
              <a:solidFill>
                <a:srgbClr val="333399"/>
              </a:solidFill>
              <a:ln w="25400">
                <a:noFill/>
              </a:ln>
              <a:effectLst>
                <a:outerShdw dist="35921" dir="2700000" algn="br">
                  <a:srgbClr val="000000"/>
                </a:outerShdw>
              </a:effectLst>
            </c:spPr>
          </c:dPt>
          <c:dPt>
            <c:idx val="1"/>
            <c:bubble3D val="0"/>
            <c:spPr>
              <a:solidFill>
                <a:srgbClr val="99CCFF"/>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[1]Comunidades!$AO$3:$AO$4</c:f>
              <c:strCache>
                <c:ptCount val="2"/>
                <c:pt idx="0">
                  <c:v>Atriplex semibaccata </c:v>
                </c:pt>
                <c:pt idx="1">
                  <c:v>Atriplex barclayana</c:v>
                </c:pt>
              </c:strCache>
            </c:strRef>
          </c:cat>
          <c:val>
            <c:numRef>
              <c:f>[1]Comunidades!$AP$3:$AP$4</c:f>
              <c:numCache>
                <c:formatCode>General</c:formatCode>
                <c:ptCount val="2"/>
                <c:pt idx="0">
                  <c:v>14.81</c:v>
                </c:pt>
                <c:pt idx="1">
                  <c:v>84.19</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2371167889728069"/>
          <c:y val="0.11893230327341157"/>
          <c:w val="0.73196136197261064"/>
          <c:h val="0.2135923890016892"/>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21</a:t>
            </a:r>
          </a:p>
        </c:rich>
      </c:tx>
      <c:layout>
        <c:manualLayout>
          <c:xMode val="edge"/>
          <c:yMode val="edge"/>
          <c:x val="0.21402078164886923"/>
          <c:y val="2.2175951855390463E-2"/>
        </c:manualLayout>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0810810810810811"/>
          <c:y val="0.50728215460282611"/>
          <c:w val="0.77702702702702742"/>
          <c:h val="0.34951497733400561"/>
        </c:manualLayout>
      </c:layout>
      <c:pie3DChart>
        <c:varyColors val="1"/>
        <c:ser>
          <c:idx val="0"/>
          <c:order val="0"/>
          <c:dPt>
            <c:idx val="0"/>
            <c:bubble3D val="0"/>
            <c:spPr>
              <a:solidFill>
                <a:srgbClr val="99CCFF"/>
              </a:solidFill>
              <a:ln w="25400">
                <a:noFill/>
              </a:ln>
              <a:effectLst>
                <a:outerShdw dist="35921" dir="2700000" algn="br">
                  <a:srgbClr val="000000"/>
                </a:outerShdw>
              </a:effectLst>
            </c:spPr>
          </c:dPt>
          <c:dPt>
            <c:idx val="1"/>
            <c:bubble3D val="0"/>
            <c:spPr>
              <a:solidFill>
                <a:srgbClr val="FF00FF"/>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[1]Comunidades!$AQ$3:$AQ$4</c:f>
              <c:strCache>
                <c:ptCount val="2"/>
                <c:pt idx="0">
                  <c:v>Atriplex barclayana</c:v>
                </c:pt>
                <c:pt idx="1">
                  <c:v>Ambrosia camphorata</c:v>
                </c:pt>
              </c:strCache>
            </c:strRef>
          </c:cat>
          <c:val>
            <c:numRef>
              <c:f>[1]Comunidades!$AR$3:$AR$4</c:f>
              <c:numCache>
                <c:formatCode>General</c:formatCode>
                <c:ptCount val="2"/>
                <c:pt idx="0">
                  <c:v>77.956989247311824</c:v>
                </c:pt>
                <c:pt idx="1">
                  <c:v>22.043010752688172</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050228310502283"/>
          <c:y val="0.13833624353441176"/>
          <c:w val="0.71959443425736169"/>
          <c:h val="0.21359250595767576"/>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1" l="0.75000000000000044" r="0.75000000000000044"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1</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pie3DChart>
        <c:varyColors val="1"/>
        <c:ser>
          <c:idx val="0"/>
          <c:order val="0"/>
          <c:dPt>
            <c:idx val="0"/>
            <c:bubble3D val="0"/>
            <c:spPr>
              <a:solidFill>
                <a:srgbClr val="FF0000"/>
              </a:solidFill>
              <a:ln w="25400">
                <a:noFill/>
              </a:ln>
              <a:effectLst>
                <a:outerShdw dist="35921" dir="2700000" algn="br">
                  <a:srgbClr val="000000"/>
                </a:outerShdw>
              </a:effectLst>
            </c:spPr>
          </c:dPt>
          <c:dPt>
            <c:idx val="1"/>
            <c:bubble3D val="0"/>
            <c:spPr>
              <a:solidFill>
                <a:srgbClr val="FF6600"/>
              </a:solidFill>
              <a:ln w="25400">
                <a:noFill/>
              </a:ln>
              <a:effectLst>
                <a:outerShdw dist="35921" dir="2700000" algn="br">
                  <a:srgbClr val="000000"/>
                </a:outerShdw>
              </a:effectLst>
            </c:spPr>
          </c:dPt>
          <c:dPt>
            <c:idx val="2"/>
            <c:bubble3D val="0"/>
            <c:spPr>
              <a:solidFill>
                <a:srgbClr val="0000FF"/>
              </a:solidFill>
              <a:ln w="25400">
                <a:noFill/>
              </a:ln>
              <a:effectLst>
                <a:outerShdw dist="35921" dir="2700000" algn="br">
                  <a:srgbClr val="000000"/>
                </a:outerShdw>
              </a:effectLst>
            </c:spPr>
          </c:dPt>
          <c:dPt>
            <c:idx val="3"/>
            <c:bubble3D val="0"/>
            <c:spPr>
              <a:solidFill>
                <a:srgbClr val="008080"/>
              </a:solidFill>
              <a:ln w="25400">
                <a:noFill/>
              </a:ln>
              <a:effectLst>
                <a:outerShdw dist="35921" dir="2700000" algn="br">
                  <a:srgbClr val="000000"/>
                </a:outerShdw>
              </a:effectLst>
            </c:spPr>
          </c:dPt>
          <c:dPt>
            <c:idx val="4"/>
            <c:bubble3D val="0"/>
            <c:spPr>
              <a:solidFill>
                <a:srgbClr val="C0C0C0"/>
              </a:solidFill>
              <a:ln w="25400">
                <a:noFill/>
              </a:ln>
              <a:effectLst>
                <a:outerShdw dist="35921" dir="2700000" algn="br">
                  <a:srgbClr val="000000"/>
                </a:outerShdw>
              </a:effectLst>
            </c:spPr>
          </c:dPt>
          <c:dPt>
            <c:idx val="5"/>
            <c:bubble3D val="0"/>
            <c:spPr>
              <a:solidFill>
                <a:srgbClr val="00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[1]Comunidades!$A$3:$A$8</c:f>
              <c:strCache>
                <c:ptCount val="6"/>
                <c:pt idx="0">
                  <c:v>Calystegia macrostegia macrostegia</c:v>
                </c:pt>
                <c:pt idx="1">
                  <c:v>Deinandra frutescens</c:v>
                </c:pt>
                <c:pt idx="2">
                  <c:v>Gnaphalium bicolor</c:v>
                </c:pt>
                <c:pt idx="3">
                  <c:v>Nicotiana glauca</c:v>
                </c:pt>
                <c:pt idx="4">
                  <c:v>Perityle incana</c:v>
                </c:pt>
                <c:pt idx="5">
                  <c:v>Pinus radiata var. binata</c:v>
                </c:pt>
              </c:strCache>
            </c:strRef>
          </c:cat>
          <c:val>
            <c:numRef>
              <c:f>[1]Comunidades!$B$3:$B$8</c:f>
              <c:numCache>
                <c:formatCode>General</c:formatCode>
                <c:ptCount val="6"/>
                <c:pt idx="0">
                  <c:v>2.7777777777777777</c:v>
                </c:pt>
                <c:pt idx="1">
                  <c:v>8.3333333333333339</c:v>
                </c:pt>
                <c:pt idx="2">
                  <c:v>69.444444444444443</c:v>
                </c:pt>
                <c:pt idx="3">
                  <c:v>2.7777777777777777</c:v>
                </c:pt>
                <c:pt idx="4">
                  <c:v>2.7777777777777777</c:v>
                </c:pt>
                <c:pt idx="5">
                  <c:v>13.888888888888889</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8.3333333333333329E-2"/>
          <c:y val="0.12500008185047556"/>
          <c:w val="0.8044871794871794"/>
          <c:h val="0.34803913544071025"/>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chemeClr val="bg1"/>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3</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9.7441290233457628E-2"/>
          <c:y val="0.44250061644173388"/>
          <c:w val="0.81388888888888933"/>
          <c:h val="0.48293635170603677"/>
        </c:manualLayout>
      </c:layout>
      <c:pie3DChart>
        <c:varyColors val="1"/>
        <c:ser>
          <c:idx val="0"/>
          <c:order val="0"/>
          <c:dPt>
            <c:idx val="0"/>
            <c:bubble3D val="0"/>
            <c:spPr>
              <a:solidFill>
                <a:srgbClr val="333399"/>
              </a:solidFill>
              <a:ln w="25400">
                <a:noFill/>
              </a:ln>
              <a:effectLst>
                <a:outerShdw dist="35921" dir="2700000" algn="br">
                  <a:srgbClr val="000000"/>
                </a:outerShdw>
              </a:effectLst>
            </c:spPr>
          </c:dPt>
          <c:dPt>
            <c:idx val="1"/>
            <c:bubble3D val="0"/>
            <c:spPr>
              <a:solidFill>
                <a:srgbClr val="FF0000"/>
              </a:solidFill>
              <a:ln w="25400">
                <a:noFill/>
              </a:ln>
              <a:effectLst>
                <a:outerShdw dist="35921" dir="2700000" algn="br">
                  <a:srgbClr val="000000"/>
                </a:outerShdw>
              </a:effectLst>
            </c:spPr>
          </c:dPt>
          <c:dPt>
            <c:idx val="2"/>
            <c:bubble3D val="0"/>
            <c:spPr>
              <a:solidFill>
                <a:srgbClr val="3366FF"/>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[1]Comunidades!$E$3:$E$5</c:f>
              <c:strCache>
                <c:ptCount val="3"/>
                <c:pt idx="0">
                  <c:v>Atriplex semibaccata </c:v>
                </c:pt>
                <c:pt idx="1">
                  <c:v>Calystegia macrostegia macrostegia</c:v>
                </c:pt>
                <c:pt idx="2">
                  <c:v>Lotus grandiflorus</c:v>
                </c:pt>
              </c:strCache>
            </c:strRef>
          </c:cat>
          <c:val>
            <c:numRef>
              <c:f>[1]Comunidades!$F$3:$F$5</c:f>
              <c:numCache>
                <c:formatCode>General</c:formatCode>
                <c:ptCount val="3"/>
                <c:pt idx="0">
                  <c:v>4.8780487804878048</c:v>
                </c:pt>
                <c:pt idx="1">
                  <c:v>2.4390243902439024</c:v>
                </c:pt>
                <c:pt idx="2">
                  <c:v>92.682926829268297</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0855297693051527"/>
          <c:y val="0.12195113397881631"/>
          <c:w val="0.73355366763365104"/>
          <c:h val="0.1853658376210281"/>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4</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438558654744429"/>
          <c:y val="0.35068452209897144"/>
          <c:w val="0.78912442724320475"/>
          <c:h val="0.64931540874463867"/>
        </c:manualLayout>
      </c:layout>
      <c:pie3DChart>
        <c:varyColors val="1"/>
        <c:ser>
          <c:idx val="0"/>
          <c:order val="0"/>
          <c:dPt>
            <c:idx val="0"/>
            <c:bubble3D val="0"/>
            <c:spPr>
              <a:solidFill>
                <a:srgbClr val="FF9900"/>
              </a:solidFill>
              <a:ln w="25400">
                <a:noFill/>
              </a:ln>
              <a:effectLst>
                <a:outerShdw dist="35921" dir="2700000" algn="br">
                  <a:srgbClr val="000000"/>
                </a:outerShdw>
              </a:effectLst>
            </c:spPr>
          </c:dPt>
          <c:dPt>
            <c:idx val="1"/>
            <c:bubble3D val="0"/>
            <c:spPr>
              <a:solidFill>
                <a:srgbClr val="993366"/>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[1]Comunidades!$G$3:$G$4</c:f>
              <c:strCache>
                <c:ptCount val="2"/>
                <c:pt idx="0">
                  <c:v>Perityle incana</c:v>
                </c:pt>
                <c:pt idx="1">
                  <c:v>Senecio palmeri </c:v>
                </c:pt>
              </c:strCache>
            </c:strRef>
          </c:cat>
          <c:val>
            <c:numRef>
              <c:f>[1]Comunidades!$H$3:$H$4</c:f>
              <c:numCache>
                <c:formatCode>General</c:formatCode>
                <c:ptCount val="2"/>
                <c:pt idx="0">
                  <c:v>18.421052631578949</c:v>
                </c:pt>
                <c:pt idx="1">
                  <c:v>81.578947368421055</c:v>
                </c:pt>
              </c:numCache>
            </c:numRef>
          </c:val>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9.5238452336315102E-2"/>
          <c:y val="0.11922178477690289"/>
          <c:w val="0.81292802685378618"/>
          <c:h val="5.8394356955380575E-2"/>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5</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2599175103112129"/>
          <c:y val="0.38329499253769772"/>
          <c:w val="0.77522738229149979"/>
          <c:h val="0.59824944676033143"/>
        </c:manualLayout>
      </c:layout>
      <c:pie3DChart>
        <c:varyColors val="1"/>
        <c:ser>
          <c:idx val="0"/>
          <c:order val="0"/>
          <c:dPt>
            <c:idx val="0"/>
            <c:bubble3D val="0"/>
            <c:spPr>
              <a:solidFill>
                <a:srgbClr val="FF9900"/>
              </a:solidFill>
              <a:ln w="25400">
                <a:noFill/>
              </a:ln>
              <a:effectLst>
                <a:outerShdw dist="35921" dir="2700000" algn="br">
                  <a:srgbClr val="000000"/>
                </a:outerShdw>
              </a:effectLst>
            </c:spPr>
          </c:dPt>
          <c:dPt>
            <c:idx val="1"/>
            <c:bubble3D val="0"/>
            <c:spPr>
              <a:solidFill>
                <a:srgbClr val="993366"/>
              </a:solidFill>
              <a:ln w="25400">
                <a:noFill/>
              </a:ln>
              <a:effectLst>
                <a:outerShdw dist="35921" dir="2700000" algn="br">
                  <a:srgbClr val="000000"/>
                </a:outerShdw>
              </a:effectLst>
            </c:spPr>
          </c:dPt>
          <c:dPt>
            <c:idx val="2"/>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[1]Comunidades!$I$3:$I$5</c:f>
              <c:strCache>
                <c:ptCount val="3"/>
                <c:pt idx="0">
                  <c:v>Perityle incana</c:v>
                </c:pt>
                <c:pt idx="1">
                  <c:v>Senecio palmeri </c:v>
                </c:pt>
                <c:pt idx="2">
                  <c:v>Sphaeralcea palmeri</c:v>
                </c:pt>
              </c:strCache>
            </c:strRef>
          </c:cat>
          <c:val>
            <c:numRef>
              <c:f>[1]Comunidades!$J$3:$J$5</c:f>
              <c:numCache>
                <c:formatCode>General</c:formatCode>
                <c:ptCount val="3"/>
                <c:pt idx="0">
                  <c:v>3.0303030303030303</c:v>
                </c:pt>
                <c:pt idx="1">
                  <c:v>3.0303030303030303</c:v>
                </c:pt>
                <c:pt idx="2">
                  <c:v>93.939393939393938</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6.8493150684931503E-2"/>
          <c:y val="0.12009841149814519"/>
          <c:w val="0.8595904792722826"/>
          <c:h val="0.17647110395125448"/>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6</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255668126808391"/>
          <c:y val="0.40999725399288617"/>
          <c:w val="0.77488663746383335"/>
          <c:h val="0.54893908334450936"/>
        </c:manualLayout>
      </c:layout>
      <c:pie3DChart>
        <c:varyColors val="1"/>
        <c:ser>
          <c:idx val="0"/>
          <c:order val="0"/>
          <c:dPt>
            <c:idx val="0"/>
            <c:bubble3D val="0"/>
            <c:spPr>
              <a:solidFill>
                <a:srgbClr val="FF0000"/>
              </a:solidFill>
              <a:ln w="25400">
                <a:noFill/>
              </a:ln>
              <a:effectLst>
                <a:outerShdw dist="35921" dir="2700000" algn="br">
                  <a:srgbClr val="000000"/>
                </a:outerShdw>
              </a:effectLst>
            </c:spPr>
          </c:dPt>
          <c:dPt>
            <c:idx val="1"/>
            <c:bubble3D val="0"/>
            <c:spPr>
              <a:solidFill>
                <a:srgbClr val="666699"/>
              </a:solidFill>
              <a:ln w="25400">
                <a:noFill/>
              </a:ln>
              <a:effectLst>
                <a:outerShdw dist="35921" dir="2700000" algn="br">
                  <a:srgbClr val="000000"/>
                </a:outerShdw>
              </a:effectLst>
            </c:spPr>
          </c:dPt>
          <c:dPt>
            <c:idx val="2"/>
            <c:bubble3D val="0"/>
            <c:spPr>
              <a:solidFill>
                <a:srgbClr val="3366FF"/>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[1]Comunidades!$K$3:$K$5</c:f>
              <c:strCache>
                <c:ptCount val="3"/>
                <c:pt idx="0">
                  <c:v>Calystegia macrostegia macrostegia</c:v>
                </c:pt>
                <c:pt idx="1">
                  <c:v>Ceanotus arborius</c:v>
                </c:pt>
                <c:pt idx="2">
                  <c:v>Lotus grandiflorus</c:v>
                </c:pt>
              </c:strCache>
            </c:strRef>
          </c:cat>
          <c:val>
            <c:numRef>
              <c:f>[1]Comunidades!$L$3:$L$5</c:f>
              <c:numCache>
                <c:formatCode>General</c:formatCode>
                <c:ptCount val="3"/>
                <c:pt idx="0">
                  <c:v>28.571428571428573</c:v>
                </c:pt>
                <c:pt idx="1">
                  <c:v>14.285714285714286</c:v>
                </c:pt>
                <c:pt idx="2">
                  <c:v>57.142857142857146</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0317496027282304"/>
          <c:y val="0.10817944207913467"/>
          <c:w val="0.75850590104808335"/>
          <c:h val="0.21897873413005003"/>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7</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255668126808387"/>
          <c:y val="0.38491316710411222"/>
          <c:w val="0.77488663746383291"/>
          <c:h val="0.55185892388451463"/>
        </c:manualLayout>
      </c:layout>
      <c:pie3DChart>
        <c:varyColors val="1"/>
        <c:ser>
          <c:idx val="0"/>
          <c:order val="0"/>
          <c:dPt>
            <c:idx val="0"/>
            <c:bubble3D val="0"/>
            <c:spPr>
              <a:solidFill>
                <a:srgbClr val="FF0000"/>
              </a:solidFill>
              <a:ln w="25400">
                <a:noFill/>
              </a:ln>
              <a:effectLst>
                <a:outerShdw dist="35921" dir="2700000" algn="br">
                  <a:srgbClr val="000000"/>
                </a:outerShdw>
              </a:effectLst>
            </c:spPr>
          </c:dPt>
          <c:dPt>
            <c:idx val="1"/>
            <c:bubble3D val="0"/>
            <c:spPr>
              <a:solidFill>
                <a:srgbClr val="FFFF99"/>
              </a:solidFill>
              <a:ln w="25400">
                <a:noFill/>
              </a:ln>
              <a:effectLst>
                <a:outerShdw dist="35921" dir="2700000" algn="br">
                  <a:srgbClr val="000000"/>
                </a:outerShdw>
              </a:effectLst>
            </c:spPr>
          </c:dPt>
          <c:dPt>
            <c:idx val="2"/>
            <c:bubble3D val="0"/>
            <c:spPr>
              <a:solidFill>
                <a:srgbClr val="3366FF"/>
              </a:solidFill>
              <a:ln w="25400">
                <a:noFill/>
              </a:ln>
              <a:effectLst>
                <a:outerShdw dist="35921" dir="2700000" algn="br">
                  <a:srgbClr val="000000"/>
                </a:outerShdw>
              </a:effectLst>
            </c:spPr>
          </c:dPt>
          <c:dPt>
            <c:idx val="3"/>
            <c:bubble3D val="0"/>
            <c:spPr>
              <a:solidFill>
                <a:srgbClr val="993366"/>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[1]Comunidades!$M$3:$M$6</c:f>
              <c:strCache>
                <c:ptCount val="4"/>
                <c:pt idx="0">
                  <c:v>Calystegia macrostegia macrostegia</c:v>
                </c:pt>
                <c:pt idx="1">
                  <c:v>Gnaphalium bicolor</c:v>
                </c:pt>
                <c:pt idx="2">
                  <c:v>Lotus grandiflorus</c:v>
                </c:pt>
                <c:pt idx="3">
                  <c:v>Senecio palmeri </c:v>
                </c:pt>
              </c:strCache>
            </c:strRef>
          </c:cat>
          <c:val>
            <c:numRef>
              <c:f>[1]Comunidades!$N$3:$N$6</c:f>
              <c:numCache>
                <c:formatCode>General</c:formatCode>
                <c:ptCount val="4"/>
                <c:pt idx="0">
                  <c:v>61.53846153846154</c:v>
                </c:pt>
                <c:pt idx="1">
                  <c:v>15.384615384615385</c:v>
                </c:pt>
                <c:pt idx="2">
                  <c:v>7.6923076923076925</c:v>
                </c:pt>
                <c:pt idx="3">
                  <c:v>15.384615384615385</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1604095563139932"/>
          <c:y val="0.11951218440791135"/>
          <c:w val="0.76450511945392496"/>
          <c:h val="0.26341470914462051"/>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42"/>
    </mc:Choice>
    <mc:Fallback>
      <c:style val="42"/>
    </mc:Fallback>
  </mc:AlternateContent>
  <c:chart>
    <c:title>
      <c:tx>
        <c:rich>
          <a:bodyPr/>
          <a:lstStyle/>
          <a:p>
            <a:pPr>
              <a:defRPr sz="1800" b="1" i="0" u="none" strike="noStrike" baseline="0">
                <a:solidFill>
                  <a:srgbClr val="000000"/>
                </a:solidFill>
                <a:latin typeface="Calibri"/>
                <a:ea typeface="Calibri"/>
                <a:cs typeface="Calibri"/>
              </a:defRPr>
            </a:pPr>
            <a:r>
              <a:rPr lang="es-ES"/>
              <a:t>Comunidad 8</a:t>
            </a:r>
          </a:p>
        </c:rich>
      </c:tx>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1710746773091718"/>
          <c:y val="0.37446514837819184"/>
          <c:w val="0.77488663746383335"/>
          <c:h val="0.60026949186096257"/>
        </c:manualLayout>
      </c:layout>
      <c:pie3DChart>
        <c:varyColors val="1"/>
        <c:ser>
          <c:idx val="0"/>
          <c:order val="0"/>
          <c:dPt>
            <c:idx val="0"/>
            <c:bubble3D val="0"/>
            <c:spPr>
              <a:solidFill>
                <a:srgbClr val="FF0000"/>
              </a:solidFill>
              <a:ln w="25400">
                <a:noFill/>
              </a:ln>
              <a:effectLst>
                <a:outerShdw dist="35921" dir="2700000" algn="br">
                  <a:srgbClr val="000000"/>
                </a:outerShdw>
              </a:effectLst>
            </c:spPr>
          </c:dPt>
          <c:dPt>
            <c:idx val="1"/>
            <c:bubble3D val="0"/>
            <c:spPr>
              <a:solidFill>
                <a:srgbClr val="FFFF00"/>
              </a:solidFill>
              <a:ln w="25400">
                <a:noFill/>
              </a:ln>
              <a:effectLst>
                <a:outerShdw dist="35921" dir="2700000" algn="br">
                  <a:srgbClr val="000000"/>
                </a:outerShdw>
              </a:effectLst>
            </c:spPr>
          </c:dPt>
          <c:dLbls>
            <c:spPr>
              <a:noFill/>
              <a:ln w="25400">
                <a:noFill/>
              </a:ln>
            </c:spPr>
            <c:txPr>
              <a:bodyPr/>
              <a:lstStyle/>
              <a:p>
                <a:pPr>
                  <a:defRPr sz="1000" b="0" i="0" u="none" strike="noStrike" baseline="0">
                    <a:solidFill>
                      <a:srgbClr val="000000"/>
                    </a:solidFill>
                    <a:latin typeface="Calibri"/>
                    <a:ea typeface="Calibri"/>
                    <a:cs typeface="Calibri"/>
                  </a:defRPr>
                </a:pPr>
                <a:endParaRPr lang="es-ES"/>
              </a:p>
            </c:txPr>
            <c:showLegendKey val="0"/>
            <c:showVal val="0"/>
            <c:showCatName val="0"/>
            <c:showSerName val="0"/>
            <c:showPercent val="1"/>
            <c:showBubbleSize val="0"/>
            <c:showLeaderLines val="1"/>
          </c:dLbls>
          <c:cat>
            <c:strRef>
              <c:f>[1]Comunidades!$O$3:$O$4</c:f>
              <c:strCache>
                <c:ptCount val="2"/>
                <c:pt idx="0">
                  <c:v>Calystegia macrostegia macrostegia</c:v>
                </c:pt>
                <c:pt idx="1">
                  <c:v>Sphaeralcea palmeri</c:v>
                </c:pt>
              </c:strCache>
            </c:strRef>
          </c:cat>
          <c:val>
            <c:numRef>
              <c:f>[1]Comunidades!$P$3:$P$4</c:f>
              <c:numCache>
                <c:formatCode>General</c:formatCode>
                <c:ptCount val="2"/>
                <c:pt idx="0">
                  <c:v>15.789473684210526</c:v>
                </c:pt>
                <c:pt idx="1">
                  <c:v>84.21052631578948</c:v>
                </c:pt>
              </c:numCache>
            </c:numRef>
          </c:val>
        </c:ser>
        <c:dLbls>
          <c:showLegendKey val="0"/>
          <c:showVal val="0"/>
          <c:showCatName val="0"/>
          <c:showSerName val="0"/>
          <c:showPercent val="1"/>
          <c:showBubbleSize val="0"/>
          <c:showLeaderLines val="1"/>
        </c:dLbls>
      </c:pie3DChart>
      <c:spPr>
        <a:noFill/>
        <a:ln w="25400">
          <a:noFill/>
        </a:ln>
      </c:spPr>
    </c:plotArea>
    <c:legend>
      <c:legendPos val="t"/>
      <c:layout>
        <c:manualLayout>
          <c:xMode val="edge"/>
          <c:yMode val="edge"/>
          <c:x val="0.10273972602739725"/>
          <c:y val="0.11922191354473174"/>
          <c:w val="0.77739869845036491"/>
          <c:h val="0.14841900503564401"/>
        </c:manualLayout>
      </c:layout>
      <c:overlay val="0"/>
      <c:spPr>
        <a:noFill/>
        <a:ln w="25400">
          <a:noFill/>
        </a:ln>
      </c:spPr>
      <c:txPr>
        <a:bodyPr/>
        <a:lstStyle/>
        <a:p>
          <a:pPr>
            <a:defRPr sz="920" b="0" i="0" u="none" strike="noStrike" baseline="0">
              <a:solidFill>
                <a:srgbClr val="000000"/>
              </a:solidFill>
              <a:latin typeface="Calibri"/>
              <a:ea typeface="Calibri"/>
              <a:cs typeface="Calibri"/>
            </a:defRPr>
          </a:pPr>
          <a:endParaRPr lang="es-ES"/>
        </a:p>
      </c:txPr>
    </c:legend>
    <c:plotVisOnly val="1"/>
    <c:dispBlanksAs val="zero"/>
    <c:showDLblsOverMax val="0"/>
  </c:chart>
  <c:spPr>
    <a:solidFill>
      <a:sysClr val="window" lastClr="FFFFFF"/>
    </a:solidFill>
    <a:ln>
      <a:solidFill>
        <a:sysClr val="windowText" lastClr="000000"/>
      </a:solidFill>
    </a:ln>
  </c:spPr>
  <c:txPr>
    <a:bodyPr/>
    <a:lstStyle/>
    <a:p>
      <a:pPr>
        <a:defRPr sz="1000" b="0" i="0" u="none" strike="noStrike" baseline="0">
          <a:solidFill>
            <a:srgbClr val="000000"/>
          </a:solidFill>
          <a:latin typeface="Calibri"/>
          <a:ea typeface="Calibri"/>
          <a:cs typeface="Calibri"/>
        </a:defRPr>
      </a:pPr>
      <a:endParaRPr lang="es-ES"/>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19" Type="http://schemas.openxmlformats.org/officeDocument/2006/relationships/chart" Target="../charts/chart19.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171450</xdr:rowOff>
    </xdr:from>
    <xdr:to>
      <xdr:col>1</xdr:col>
      <xdr:colOff>628650</xdr:colOff>
      <xdr:row>5</xdr:row>
      <xdr:rowOff>19050</xdr:rowOff>
    </xdr:to>
    <xdr:pic>
      <xdr:nvPicPr>
        <xdr:cNvPr id="491537"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71450"/>
          <a:ext cx="666750"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714375</xdr:colOff>
      <xdr:row>1</xdr:row>
      <xdr:rowOff>0</xdr:rowOff>
    </xdr:from>
    <xdr:to>
      <xdr:col>0</xdr:col>
      <xdr:colOff>1971675</xdr:colOff>
      <xdr:row>8</xdr:row>
      <xdr:rowOff>114300</xdr:rowOff>
    </xdr:to>
    <xdr:pic>
      <xdr:nvPicPr>
        <xdr:cNvPr id="3111"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14375" y="247650"/>
          <a:ext cx="1257300" cy="145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25</xdr:col>
      <xdr:colOff>752475</xdr:colOff>
      <xdr:row>9</xdr:row>
      <xdr:rowOff>9525</xdr:rowOff>
    </xdr:from>
    <xdr:to>
      <xdr:col>27</xdr:col>
      <xdr:colOff>752475</xdr:colOff>
      <xdr:row>32</xdr:row>
      <xdr:rowOff>171450</xdr:rowOff>
    </xdr:to>
    <xdr:graphicFrame macro="">
      <xdr:nvGraphicFramePr>
        <xdr:cNvPr id="751659" name="Chart 6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9</xdr:row>
      <xdr:rowOff>0</xdr:rowOff>
    </xdr:from>
    <xdr:to>
      <xdr:col>4</xdr:col>
      <xdr:colOff>0</xdr:colOff>
      <xdr:row>33</xdr:row>
      <xdr:rowOff>0</xdr:rowOff>
    </xdr:to>
    <xdr:graphicFrame macro="">
      <xdr:nvGraphicFramePr>
        <xdr:cNvPr id="751660" name="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9</xdr:row>
      <xdr:rowOff>0</xdr:rowOff>
    </xdr:from>
    <xdr:to>
      <xdr:col>1</xdr:col>
      <xdr:colOff>933450</xdr:colOff>
      <xdr:row>33</xdr:row>
      <xdr:rowOff>9525</xdr:rowOff>
    </xdr:to>
    <xdr:graphicFrame macro="">
      <xdr:nvGraphicFramePr>
        <xdr:cNvPr id="751661" name="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19050</xdr:colOff>
      <xdr:row>9</xdr:row>
      <xdr:rowOff>0</xdr:rowOff>
    </xdr:from>
    <xdr:to>
      <xdr:col>5</xdr:col>
      <xdr:colOff>752475</xdr:colOff>
      <xdr:row>32</xdr:row>
      <xdr:rowOff>180975</xdr:rowOff>
    </xdr:to>
    <xdr:graphicFrame macro="">
      <xdr:nvGraphicFramePr>
        <xdr:cNvPr id="751662" name="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6</xdr:col>
      <xdr:colOff>9525</xdr:colOff>
      <xdr:row>9</xdr:row>
      <xdr:rowOff>0</xdr:rowOff>
    </xdr:from>
    <xdr:to>
      <xdr:col>8</xdr:col>
      <xdr:colOff>0</xdr:colOff>
      <xdr:row>33</xdr:row>
      <xdr:rowOff>0</xdr:rowOff>
    </xdr:to>
    <xdr:graphicFrame macro="">
      <xdr:nvGraphicFramePr>
        <xdr:cNvPr id="751663" name="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19050</xdr:colOff>
      <xdr:row>9</xdr:row>
      <xdr:rowOff>9525</xdr:rowOff>
    </xdr:from>
    <xdr:to>
      <xdr:col>9</xdr:col>
      <xdr:colOff>752475</xdr:colOff>
      <xdr:row>32</xdr:row>
      <xdr:rowOff>190500</xdr:rowOff>
    </xdr:to>
    <xdr:graphicFrame macro="">
      <xdr:nvGraphicFramePr>
        <xdr:cNvPr id="751664" name="10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10</xdr:col>
      <xdr:colOff>9525</xdr:colOff>
      <xdr:row>9</xdr:row>
      <xdr:rowOff>0</xdr:rowOff>
    </xdr:from>
    <xdr:to>
      <xdr:col>12</xdr:col>
      <xdr:colOff>9525</xdr:colOff>
      <xdr:row>32</xdr:row>
      <xdr:rowOff>180975</xdr:rowOff>
    </xdr:to>
    <xdr:graphicFrame macro="">
      <xdr:nvGraphicFramePr>
        <xdr:cNvPr id="751665" name="11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xdr:col>
      <xdr:colOff>28575</xdr:colOff>
      <xdr:row>9</xdr:row>
      <xdr:rowOff>0</xdr:rowOff>
    </xdr:from>
    <xdr:to>
      <xdr:col>14</xdr:col>
      <xdr:colOff>9525</xdr:colOff>
      <xdr:row>32</xdr:row>
      <xdr:rowOff>171450</xdr:rowOff>
    </xdr:to>
    <xdr:graphicFrame macro="">
      <xdr:nvGraphicFramePr>
        <xdr:cNvPr id="751666" name="12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14</xdr:col>
      <xdr:colOff>19050</xdr:colOff>
      <xdr:row>9</xdr:row>
      <xdr:rowOff>0</xdr:rowOff>
    </xdr:from>
    <xdr:to>
      <xdr:col>15</xdr:col>
      <xdr:colOff>752475</xdr:colOff>
      <xdr:row>32</xdr:row>
      <xdr:rowOff>180975</xdr:rowOff>
    </xdr:to>
    <xdr:graphicFrame macro="">
      <xdr:nvGraphicFramePr>
        <xdr:cNvPr id="751667" name="13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16</xdr:col>
      <xdr:colOff>19050</xdr:colOff>
      <xdr:row>9</xdr:row>
      <xdr:rowOff>0</xdr:rowOff>
    </xdr:from>
    <xdr:to>
      <xdr:col>18</xdr:col>
      <xdr:colOff>0</xdr:colOff>
      <xdr:row>32</xdr:row>
      <xdr:rowOff>171450</xdr:rowOff>
    </xdr:to>
    <xdr:graphicFrame macro="">
      <xdr:nvGraphicFramePr>
        <xdr:cNvPr id="751668" name="14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18</xdr:col>
      <xdr:colOff>19050</xdr:colOff>
      <xdr:row>9</xdr:row>
      <xdr:rowOff>0</xdr:rowOff>
    </xdr:from>
    <xdr:to>
      <xdr:col>20</xdr:col>
      <xdr:colOff>0</xdr:colOff>
      <xdr:row>32</xdr:row>
      <xdr:rowOff>171450</xdr:rowOff>
    </xdr:to>
    <xdr:graphicFrame macro="">
      <xdr:nvGraphicFramePr>
        <xdr:cNvPr id="751669" name="15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20</xdr:col>
      <xdr:colOff>19050</xdr:colOff>
      <xdr:row>9</xdr:row>
      <xdr:rowOff>0</xdr:rowOff>
    </xdr:from>
    <xdr:to>
      <xdr:col>21</xdr:col>
      <xdr:colOff>752475</xdr:colOff>
      <xdr:row>32</xdr:row>
      <xdr:rowOff>171450</xdr:rowOff>
    </xdr:to>
    <xdr:graphicFrame macro="">
      <xdr:nvGraphicFramePr>
        <xdr:cNvPr id="751670" name="16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22</xdr:col>
      <xdr:colOff>19050</xdr:colOff>
      <xdr:row>9</xdr:row>
      <xdr:rowOff>9525</xdr:rowOff>
    </xdr:from>
    <xdr:to>
      <xdr:col>24</xdr:col>
      <xdr:colOff>9525</xdr:colOff>
      <xdr:row>32</xdr:row>
      <xdr:rowOff>171450</xdr:rowOff>
    </xdr:to>
    <xdr:graphicFrame macro="">
      <xdr:nvGraphicFramePr>
        <xdr:cNvPr id="751671" name="17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24</xdr:col>
      <xdr:colOff>28575</xdr:colOff>
      <xdr:row>9</xdr:row>
      <xdr:rowOff>9525</xdr:rowOff>
    </xdr:from>
    <xdr:to>
      <xdr:col>25</xdr:col>
      <xdr:colOff>733425</xdr:colOff>
      <xdr:row>32</xdr:row>
      <xdr:rowOff>161925</xdr:rowOff>
    </xdr:to>
    <xdr:graphicFrame macro="">
      <xdr:nvGraphicFramePr>
        <xdr:cNvPr id="751672" name="18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28</xdr:col>
      <xdr:colOff>19050</xdr:colOff>
      <xdr:row>9</xdr:row>
      <xdr:rowOff>9525</xdr:rowOff>
    </xdr:from>
    <xdr:to>
      <xdr:col>30</xdr:col>
      <xdr:colOff>0</xdr:colOff>
      <xdr:row>32</xdr:row>
      <xdr:rowOff>171450</xdr:rowOff>
    </xdr:to>
    <xdr:graphicFrame macro="">
      <xdr:nvGraphicFramePr>
        <xdr:cNvPr id="751673" name="19 Gráfico"/>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30</xdr:col>
      <xdr:colOff>19050</xdr:colOff>
      <xdr:row>9</xdr:row>
      <xdr:rowOff>9525</xdr:rowOff>
    </xdr:from>
    <xdr:to>
      <xdr:col>31</xdr:col>
      <xdr:colOff>752475</xdr:colOff>
      <xdr:row>32</xdr:row>
      <xdr:rowOff>171450</xdr:rowOff>
    </xdr:to>
    <xdr:graphicFrame macro="">
      <xdr:nvGraphicFramePr>
        <xdr:cNvPr id="751674" name="Chart 6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32</xdr:col>
      <xdr:colOff>19050</xdr:colOff>
      <xdr:row>9</xdr:row>
      <xdr:rowOff>9525</xdr:rowOff>
    </xdr:from>
    <xdr:to>
      <xdr:col>33</xdr:col>
      <xdr:colOff>828675</xdr:colOff>
      <xdr:row>32</xdr:row>
      <xdr:rowOff>171450</xdr:rowOff>
    </xdr:to>
    <xdr:graphicFrame macro="">
      <xdr:nvGraphicFramePr>
        <xdr:cNvPr id="751675" name="Chart 6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34</xdr:col>
      <xdr:colOff>9525</xdr:colOff>
      <xdr:row>9</xdr:row>
      <xdr:rowOff>0</xdr:rowOff>
    </xdr:from>
    <xdr:to>
      <xdr:col>35</xdr:col>
      <xdr:colOff>752475</xdr:colOff>
      <xdr:row>32</xdr:row>
      <xdr:rowOff>171450</xdr:rowOff>
    </xdr:to>
    <xdr:graphicFrame macro="">
      <xdr:nvGraphicFramePr>
        <xdr:cNvPr id="751676" name="Chart 6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36</xdr:col>
      <xdr:colOff>9525</xdr:colOff>
      <xdr:row>9</xdr:row>
      <xdr:rowOff>0</xdr:rowOff>
    </xdr:from>
    <xdr:to>
      <xdr:col>37</xdr:col>
      <xdr:colOff>752475</xdr:colOff>
      <xdr:row>32</xdr:row>
      <xdr:rowOff>171450</xdr:rowOff>
    </xdr:to>
    <xdr:graphicFrame macro="">
      <xdr:nvGraphicFramePr>
        <xdr:cNvPr id="751677"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38</xdr:col>
      <xdr:colOff>9525</xdr:colOff>
      <xdr:row>9</xdr:row>
      <xdr:rowOff>19050</xdr:rowOff>
    </xdr:from>
    <xdr:to>
      <xdr:col>40</xdr:col>
      <xdr:colOff>0</xdr:colOff>
      <xdr:row>32</xdr:row>
      <xdr:rowOff>180975</xdr:rowOff>
    </xdr:to>
    <xdr:graphicFrame macro="">
      <xdr:nvGraphicFramePr>
        <xdr:cNvPr id="751678" name="Chart 6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40</xdr:col>
      <xdr:colOff>19050</xdr:colOff>
      <xdr:row>9</xdr:row>
      <xdr:rowOff>9525</xdr:rowOff>
    </xdr:from>
    <xdr:to>
      <xdr:col>41</xdr:col>
      <xdr:colOff>752475</xdr:colOff>
      <xdr:row>32</xdr:row>
      <xdr:rowOff>180975</xdr:rowOff>
    </xdr:to>
    <xdr:graphicFrame macro="">
      <xdr:nvGraphicFramePr>
        <xdr:cNvPr id="751679" name="Chart 6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0.5</cdr:x>
      <cdr:y>0.49878</cdr:y>
    </cdr:from>
    <cdr:to>
      <cdr:x>0.52705</cdr:x>
      <cdr:y>0.54489</cdr:y>
    </cdr:to>
    <cdr:sp macro="" textlink="">
      <cdr:nvSpPr>
        <cdr:cNvPr id="57345" name="Text Box 1"/>
        <cdr:cNvSpPr txBox="1">
          <a:spLocks xmlns:a="http://schemas.openxmlformats.org/drawingml/2006/main" noChangeArrowheads="1"/>
        </cdr:cNvSpPr>
      </cdr:nvSpPr>
      <cdr:spPr bwMode="auto">
        <a:xfrm xmlns:a="http://schemas.openxmlformats.org/drawingml/2006/main">
          <a:off x="1403350" y="1965289"/>
          <a:ext cx="75743" cy="181373"/>
        </a:xfrm>
        <a:prstGeom xmlns:a="http://schemas.openxmlformats.org/drawingml/2006/main" prst="rect">
          <a:avLst/>
        </a:prstGeom>
        <a:noFill xmlns:a="http://schemas.openxmlformats.org/drawingml/2006/main"/>
        <a:ln xmlns:a="http://schemas.openxmlformats.org/drawingml/2006/main" w="1">
          <a:noFill/>
          <a:miter lim="800000"/>
          <a:headEnd/>
          <a:tailEnd/>
        </a:ln>
        <a:effectLst xmlns:a="http://schemas.openxmlformats.org/drawingml/2006/main"/>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en-US" sz="1000" b="0" i="0" strike="noStrike">
              <a:solidFill>
                <a:srgbClr val="FFFFFF"/>
              </a:solidFill>
              <a:latin typeface="Calibri"/>
            </a:rPr>
            <a:t> </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Covertura%20Vegetal%20Isla%20Guadalupe%20Julio%202008-final%200901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scriptores"/>
      <sheetName val="Descriptores."/>
      <sheetName val="BASE-DATOS COMPLETA"/>
      <sheetName val="Inventario Floristico"/>
      <sheetName val="Comunidades"/>
      <sheetName val="Abundancia de Sp"/>
    </sheetNames>
    <sheetDataSet>
      <sheetData sheetId="0" refreshError="1"/>
      <sheetData sheetId="1" refreshError="1"/>
      <sheetData sheetId="2" refreshError="1"/>
      <sheetData sheetId="3" refreshError="1"/>
      <sheetData sheetId="4">
        <row r="3">
          <cell r="A3" t="str">
            <v>Calystegia macrostegia macrostegia</v>
          </cell>
          <cell r="B3">
            <v>2.7777777777777777</v>
          </cell>
          <cell r="C3" t="str">
            <v>Calystegia macrostegia macrostegia</v>
          </cell>
          <cell r="D3">
            <v>23.529411764705884</v>
          </cell>
          <cell r="E3" t="str">
            <v xml:space="preserve">Atriplex semibaccata </v>
          </cell>
          <cell r="F3">
            <v>4.8780487804878048</v>
          </cell>
          <cell r="G3" t="str">
            <v>Perityle incana</v>
          </cell>
          <cell r="H3">
            <v>18.421052631578949</v>
          </cell>
          <cell r="I3" t="str">
            <v>Perityle incana</v>
          </cell>
          <cell r="J3">
            <v>3.0303030303030303</v>
          </cell>
          <cell r="K3" t="str">
            <v>Calystegia macrostegia macrostegia</v>
          </cell>
          <cell r="L3">
            <v>28.571428571428573</v>
          </cell>
          <cell r="M3" t="str">
            <v>Calystegia macrostegia macrostegia</v>
          </cell>
          <cell r="N3">
            <v>61.53846153846154</v>
          </cell>
          <cell r="O3" t="str">
            <v>Calystegia macrostegia macrostegia</v>
          </cell>
          <cell r="P3">
            <v>15.789473684210526</v>
          </cell>
          <cell r="Q3" t="str">
            <v xml:space="preserve">Senecio palmeri </v>
          </cell>
          <cell r="R3">
            <v>79.411764705882348</v>
          </cell>
          <cell r="S3" t="str">
            <v>Nicotiana glauca</v>
          </cell>
          <cell r="T3">
            <v>5.882352941176471</v>
          </cell>
          <cell r="U3" t="str">
            <v>Calystegia macrostegia macrostegia</v>
          </cell>
          <cell r="V3">
            <v>14.789473684210501</v>
          </cell>
          <cell r="W3" t="str">
            <v>Atriplex barclayana</v>
          </cell>
          <cell r="X3">
            <v>59.444444444444443</v>
          </cell>
          <cell r="Y3" t="str">
            <v>Ambrosia camphorata</v>
          </cell>
          <cell r="Z3">
            <v>21.59090909090909</v>
          </cell>
          <cell r="AA3" t="str">
            <v>Atriplex barclayana</v>
          </cell>
          <cell r="AB3">
            <v>64.80446927374301</v>
          </cell>
          <cell r="AC3" t="str">
            <v>Ambrosia camphorata</v>
          </cell>
          <cell r="AD3">
            <v>0.1477104874446</v>
          </cell>
          <cell r="AG3" t="str">
            <v>Sphaeralcea palmeri</v>
          </cell>
          <cell r="AH3">
            <v>100</v>
          </cell>
          <cell r="AI3" t="str">
            <v>Sphaeralcea palmeri</v>
          </cell>
          <cell r="AJ3">
            <v>1.3274336283185841</v>
          </cell>
          <cell r="AK3" t="str">
            <v>Lotus grandiflorus</v>
          </cell>
          <cell r="AL3">
            <v>100</v>
          </cell>
          <cell r="AM3" t="str">
            <v xml:space="preserve">Atriplex semibaccata </v>
          </cell>
          <cell r="AN3">
            <v>58.974358974358971</v>
          </cell>
          <cell r="AO3" t="str">
            <v xml:space="preserve">Atriplex semibaccata </v>
          </cell>
          <cell r="AP3">
            <v>14.81</v>
          </cell>
          <cell r="AQ3" t="str">
            <v>Atriplex barclayana</v>
          </cell>
          <cell r="AR3">
            <v>77.956989247311824</v>
          </cell>
        </row>
        <row r="4">
          <cell r="A4" t="str">
            <v>Deinandra frutescens</v>
          </cell>
          <cell r="B4">
            <v>8.3333333333333339</v>
          </cell>
          <cell r="C4" t="str">
            <v>Lotus grandiflorus</v>
          </cell>
          <cell r="D4">
            <v>5.882352941176471</v>
          </cell>
          <cell r="E4" t="str">
            <v>Calystegia macrostegia macrostegia</v>
          </cell>
          <cell r="F4">
            <v>2.4390243902439024</v>
          </cell>
          <cell r="G4" t="str">
            <v xml:space="preserve">Senecio palmeri </v>
          </cell>
          <cell r="H4">
            <v>81.578947368421055</v>
          </cell>
          <cell r="I4" t="str">
            <v xml:space="preserve">Senecio palmeri </v>
          </cell>
          <cell r="J4">
            <v>3.0303030303030303</v>
          </cell>
          <cell r="K4" t="str">
            <v>Ceanotus arborius</v>
          </cell>
          <cell r="L4">
            <v>14.285714285714286</v>
          </cell>
          <cell r="M4" t="str">
            <v>Gnaphalium bicolor</v>
          </cell>
          <cell r="N4">
            <v>15.384615384615385</v>
          </cell>
          <cell r="O4" t="str">
            <v>Sphaeralcea palmeri</v>
          </cell>
          <cell r="P4">
            <v>84.21052631578948</v>
          </cell>
          <cell r="Q4" t="str">
            <v>Sphaeralcea palmeri</v>
          </cell>
          <cell r="R4">
            <v>20.588235294117649</v>
          </cell>
          <cell r="S4" t="str">
            <v>Sphaeralcea palmeri</v>
          </cell>
          <cell r="T4">
            <v>94.117647058823536</v>
          </cell>
          <cell r="U4" t="str">
            <v>Sphaeralcea palmeri</v>
          </cell>
          <cell r="V4">
            <v>83.210526315789494</v>
          </cell>
          <cell r="W4" t="str">
            <v>Deinandra greeneana greeneana</v>
          </cell>
          <cell r="X4">
            <v>34.444444444444443</v>
          </cell>
          <cell r="Y4" t="str">
            <v>Atriplex barclayana</v>
          </cell>
          <cell r="Z4">
            <v>53.409090909090907</v>
          </cell>
          <cell r="AA4" t="str">
            <v>Lupinus Sp.</v>
          </cell>
          <cell r="AB4">
            <v>17.318435754189945</v>
          </cell>
          <cell r="AC4" t="str">
            <v>Atriplex barclayana</v>
          </cell>
          <cell r="AD4">
            <v>86.853766617429798</v>
          </cell>
          <cell r="AI4" t="str">
            <v xml:space="preserve">Atriplex semibaccata </v>
          </cell>
          <cell r="AJ4">
            <v>98.230088495575217</v>
          </cell>
          <cell r="AM4" t="str">
            <v>Perityle emoryi</v>
          </cell>
          <cell r="AN4">
            <v>40.74074074074074</v>
          </cell>
          <cell r="AO4" t="str">
            <v>Atriplex barclayana</v>
          </cell>
          <cell r="AP4">
            <v>84.19</v>
          </cell>
          <cell r="AQ4" t="str">
            <v>Ambrosia camphorata</v>
          </cell>
          <cell r="AR4">
            <v>22.043010752688172</v>
          </cell>
        </row>
        <row r="5">
          <cell r="A5" t="str">
            <v>Gnaphalium bicolor</v>
          </cell>
          <cell r="B5">
            <v>69.444444444444443</v>
          </cell>
          <cell r="C5" t="str">
            <v>Nicotiana glauca</v>
          </cell>
          <cell r="D5">
            <v>23.529411764705884</v>
          </cell>
          <cell r="E5" t="str">
            <v>Lotus grandiflorus</v>
          </cell>
          <cell r="F5">
            <v>92.682926829268297</v>
          </cell>
          <cell r="I5" t="str">
            <v>Sphaeralcea palmeri</v>
          </cell>
          <cell r="J5">
            <v>93.939393939393938</v>
          </cell>
          <cell r="K5" t="str">
            <v>Lotus grandiflorus</v>
          </cell>
          <cell r="L5">
            <v>57.142857142857146</v>
          </cell>
          <cell r="M5" t="str">
            <v>Lotus grandiflorus</v>
          </cell>
          <cell r="N5">
            <v>7.6923076923076925</v>
          </cell>
          <cell r="U5" t="str">
            <v>Malva Oxidentalis</v>
          </cell>
          <cell r="V5">
            <v>2</v>
          </cell>
          <cell r="W5" t="str">
            <v>Lycium californicum</v>
          </cell>
          <cell r="X5">
            <v>5</v>
          </cell>
          <cell r="Y5" t="str">
            <v>Opuntia prolifera</v>
          </cell>
          <cell r="Z5">
            <v>25</v>
          </cell>
          <cell r="AA5" t="str">
            <v>Sphaeralcea palmeri</v>
          </cell>
          <cell r="AB5">
            <v>17.877094972067038</v>
          </cell>
          <cell r="AC5" t="str">
            <v>Lycium californicum</v>
          </cell>
          <cell r="AD5">
            <v>1.0339734121122599</v>
          </cell>
          <cell r="AI5" t="str">
            <v>Calystegia macrostegia macrostegia</v>
          </cell>
          <cell r="AJ5">
            <v>0.44247787610618999</v>
          </cell>
          <cell r="AM5" t="str">
            <v>Sphaeralcea palmeri</v>
          </cell>
          <cell r="AN5">
            <v>0.28490028490019997</v>
          </cell>
        </row>
        <row r="6">
          <cell r="A6" t="str">
            <v>Nicotiana glauca</v>
          </cell>
          <cell r="B6">
            <v>2.7777777777777777</v>
          </cell>
          <cell r="C6" t="str">
            <v>Pinus radiata var. binata</v>
          </cell>
          <cell r="D6">
            <v>23.529411764705884</v>
          </cell>
          <cell r="M6" t="str">
            <v xml:space="preserve">Senecio palmeri </v>
          </cell>
          <cell r="N6">
            <v>15.384615384615385</v>
          </cell>
          <cell r="W6" t="str">
            <v>Perityle emoryi</v>
          </cell>
          <cell r="X6">
            <v>1.1111111111111112</v>
          </cell>
          <cell r="AC6" t="str">
            <v>Brahea edulis</v>
          </cell>
          <cell r="AD6">
            <v>0.1477104874446</v>
          </cell>
        </row>
        <row r="7">
          <cell r="A7" t="str">
            <v>Perityle incana</v>
          </cell>
          <cell r="B7">
            <v>2.7777777777777777</v>
          </cell>
          <cell r="C7" t="str">
            <v>Sphaeralcea palmeri</v>
          </cell>
          <cell r="D7">
            <v>23.529411764705884</v>
          </cell>
          <cell r="AC7" t="str">
            <v>Perityle emoryi</v>
          </cell>
          <cell r="AD7">
            <v>11.669128508124077</v>
          </cell>
        </row>
        <row r="8">
          <cell r="A8" t="str">
            <v>Pinus radiata var. binata</v>
          </cell>
          <cell r="B8">
            <v>13.888888888888889</v>
          </cell>
          <cell r="AC8" t="str">
            <v>Sphaeralcea palmeri</v>
          </cell>
          <cell r="AD8">
            <v>0.1477104874446</v>
          </cell>
        </row>
      </sheetData>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workbookViewId="0"/>
  </sheetViews>
  <sheetFormatPr baseColWidth="10" defaultRowHeight="15" x14ac:dyDescent="0.25"/>
  <sheetData>
    <row r="1" spans="1:10" x14ac:dyDescent="0.25">
      <c r="A1" s="2"/>
      <c r="B1" s="2"/>
      <c r="C1" s="2"/>
      <c r="D1" s="2"/>
      <c r="E1" s="2"/>
      <c r="F1" s="2"/>
      <c r="G1" s="2"/>
      <c r="H1" s="2"/>
      <c r="I1" s="2"/>
      <c r="J1" s="2"/>
    </row>
    <row r="2" spans="1:10" x14ac:dyDescent="0.25">
      <c r="A2" s="2"/>
      <c r="B2" s="2"/>
      <c r="C2" s="2"/>
      <c r="D2" s="2"/>
      <c r="E2" s="2"/>
      <c r="F2" s="2"/>
      <c r="G2" s="2"/>
      <c r="H2" s="2"/>
      <c r="I2" s="2"/>
      <c r="J2" s="2"/>
    </row>
    <row r="3" spans="1:10" x14ac:dyDescent="0.25">
      <c r="A3" s="2"/>
      <c r="B3" s="2"/>
      <c r="C3" s="2"/>
      <c r="D3" s="2"/>
      <c r="E3" s="2"/>
      <c r="F3" s="2"/>
      <c r="G3" s="2"/>
      <c r="H3" s="2"/>
      <c r="I3" s="2"/>
      <c r="J3" s="2"/>
    </row>
    <row r="4" spans="1:10" x14ac:dyDescent="0.25">
      <c r="A4" s="2"/>
      <c r="B4" s="2"/>
      <c r="C4" s="2"/>
      <c r="D4" s="2"/>
      <c r="E4" s="2"/>
      <c r="F4" s="2"/>
      <c r="G4" s="2"/>
      <c r="H4" s="2"/>
      <c r="I4" s="2"/>
      <c r="J4" s="2"/>
    </row>
    <row r="5" spans="1:10" x14ac:dyDescent="0.25">
      <c r="A5" s="2"/>
      <c r="B5" s="2"/>
      <c r="C5" s="2"/>
      <c r="D5" s="2"/>
      <c r="E5" s="2"/>
      <c r="F5" s="2"/>
      <c r="G5" s="2"/>
      <c r="H5" s="2"/>
      <c r="I5" s="2"/>
      <c r="J5" s="2"/>
    </row>
    <row r="6" spans="1:10" x14ac:dyDescent="0.25">
      <c r="A6" s="2"/>
      <c r="B6" s="2"/>
      <c r="C6" s="2"/>
      <c r="D6" s="2"/>
      <c r="E6" s="2"/>
      <c r="F6" s="2"/>
      <c r="G6" s="2"/>
      <c r="H6" s="2"/>
      <c r="I6" s="2"/>
      <c r="J6" s="2"/>
    </row>
    <row r="7" spans="1:10" x14ac:dyDescent="0.25">
      <c r="A7" s="2"/>
      <c r="B7" s="2"/>
      <c r="C7" s="2"/>
      <c r="D7" s="2"/>
      <c r="E7" s="2"/>
      <c r="F7" s="2"/>
      <c r="G7" s="2"/>
      <c r="H7" s="2"/>
      <c r="I7" s="2"/>
      <c r="J7" s="2"/>
    </row>
    <row r="8" spans="1:10" x14ac:dyDescent="0.25">
      <c r="A8" s="2"/>
      <c r="B8" s="2"/>
      <c r="C8" s="2"/>
      <c r="D8" s="2"/>
      <c r="E8" s="2"/>
      <c r="F8" s="2"/>
      <c r="G8" s="2"/>
      <c r="H8" s="2"/>
      <c r="I8" s="2"/>
      <c r="J8" s="2"/>
    </row>
    <row r="9" spans="1:10" x14ac:dyDescent="0.25">
      <c r="A9" s="2"/>
      <c r="B9" s="2"/>
      <c r="C9" s="2"/>
      <c r="D9" s="2"/>
      <c r="E9" s="2"/>
      <c r="F9" s="2"/>
      <c r="G9" s="2"/>
      <c r="H9" s="2"/>
      <c r="I9" s="2"/>
      <c r="J9" s="2"/>
    </row>
    <row r="10" spans="1:10" x14ac:dyDescent="0.25">
      <c r="A10" s="2"/>
      <c r="B10" s="2"/>
      <c r="C10" s="2"/>
      <c r="D10" s="2"/>
      <c r="E10" s="2"/>
      <c r="F10" s="2"/>
      <c r="G10" s="2"/>
      <c r="H10" s="2"/>
      <c r="I10" s="2"/>
      <c r="J10" s="2"/>
    </row>
    <row r="11" spans="1:10" x14ac:dyDescent="0.25">
      <c r="A11" s="2"/>
      <c r="B11" s="2"/>
      <c r="C11" s="2"/>
      <c r="D11" s="2"/>
      <c r="E11" s="2"/>
      <c r="F11" s="2"/>
      <c r="G11" s="2"/>
      <c r="H11" s="2"/>
      <c r="I11" s="2"/>
      <c r="J11" s="2"/>
    </row>
    <row r="12" spans="1:10" x14ac:dyDescent="0.25">
      <c r="A12" s="2"/>
      <c r="B12" s="2"/>
      <c r="C12" s="2"/>
      <c r="D12" s="2"/>
      <c r="E12" s="2"/>
      <c r="F12" s="2"/>
      <c r="G12" s="2"/>
      <c r="H12" s="2"/>
      <c r="I12" s="2"/>
      <c r="J12" s="2"/>
    </row>
    <row r="13" spans="1:10" x14ac:dyDescent="0.25">
      <c r="A13" s="2"/>
      <c r="B13" s="2"/>
      <c r="C13" s="2"/>
      <c r="D13" s="2"/>
      <c r="E13" s="2"/>
      <c r="F13" s="2"/>
      <c r="G13" s="2"/>
      <c r="H13" s="2"/>
      <c r="I13" s="2"/>
      <c r="J13" s="2"/>
    </row>
    <row r="14" spans="1:10" x14ac:dyDescent="0.25">
      <c r="A14" s="2"/>
      <c r="B14" s="2"/>
      <c r="C14" s="2"/>
      <c r="D14" s="2"/>
      <c r="E14" s="2"/>
      <c r="F14" s="2"/>
      <c r="G14" s="2"/>
      <c r="H14" s="2"/>
      <c r="I14" s="2"/>
      <c r="J14" s="2"/>
    </row>
    <row r="15" spans="1:10" x14ac:dyDescent="0.25">
      <c r="A15" s="2"/>
      <c r="B15" s="2"/>
      <c r="C15" s="2"/>
      <c r="D15" s="2"/>
      <c r="E15" s="2"/>
      <c r="F15" s="2"/>
      <c r="G15" s="2"/>
      <c r="H15" s="2"/>
      <c r="I15" s="2"/>
      <c r="J15" s="2"/>
    </row>
    <row r="16" spans="1:10" x14ac:dyDescent="0.25">
      <c r="A16" s="2"/>
      <c r="B16" s="2"/>
      <c r="C16" s="2"/>
      <c r="D16" s="2"/>
      <c r="E16" s="2"/>
      <c r="F16" s="2"/>
      <c r="G16" s="2"/>
      <c r="H16" s="2"/>
      <c r="I16" s="2"/>
      <c r="J16" s="2"/>
    </row>
    <row r="17" spans="1:10" x14ac:dyDescent="0.25">
      <c r="A17" s="2"/>
      <c r="B17" s="2"/>
      <c r="C17" s="2"/>
      <c r="D17" s="2"/>
      <c r="E17" s="2"/>
      <c r="F17" s="2"/>
      <c r="G17" s="2"/>
      <c r="H17" s="2"/>
      <c r="I17" s="2"/>
      <c r="J17" s="2"/>
    </row>
    <row r="18" spans="1:10" x14ac:dyDescent="0.25">
      <c r="A18" s="2"/>
      <c r="B18" s="2"/>
      <c r="C18" s="2"/>
      <c r="D18" s="2"/>
      <c r="E18" s="2"/>
      <c r="F18" s="2"/>
      <c r="G18" s="2"/>
      <c r="H18" s="2"/>
      <c r="I18" s="2"/>
      <c r="J18" s="2"/>
    </row>
    <row r="19" spans="1:10" x14ac:dyDescent="0.25">
      <c r="A19" s="2"/>
      <c r="B19" s="2"/>
      <c r="C19" s="2"/>
      <c r="D19" s="2"/>
      <c r="E19" s="2"/>
      <c r="F19" s="2"/>
      <c r="G19" s="2"/>
      <c r="H19" s="2"/>
      <c r="I19" s="2"/>
      <c r="J19" s="2"/>
    </row>
    <row r="20" spans="1:10" x14ac:dyDescent="0.25">
      <c r="A20" s="2"/>
      <c r="B20" s="2"/>
      <c r="C20" s="2"/>
      <c r="D20" s="2"/>
      <c r="E20" s="2"/>
      <c r="F20" s="2"/>
      <c r="G20" s="2"/>
      <c r="H20" s="2"/>
      <c r="I20" s="2"/>
      <c r="J20" s="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zoomScale="77" zoomScaleNormal="77" workbookViewId="0">
      <selection activeCell="T34" sqref="T33:T34"/>
    </sheetView>
  </sheetViews>
  <sheetFormatPr baseColWidth="10" defaultColWidth="9.140625" defaultRowHeight="12.75" x14ac:dyDescent="0.2"/>
  <cols>
    <col min="1" max="1" width="9.140625" style="56" customWidth="1"/>
    <col min="2" max="2" width="41" style="56" customWidth="1"/>
    <col min="3" max="4" width="9.140625" style="56"/>
    <col min="5" max="5" width="11.5703125" style="56" customWidth="1"/>
    <col min="6" max="16384" width="9.140625" style="56"/>
  </cols>
  <sheetData>
    <row r="1" spans="1:16" ht="19.5" x14ac:dyDescent="0.25">
      <c r="A1" s="133"/>
      <c r="B1" s="133"/>
      <c r="C1" s="134" t="s">
        <v>179</v>
      </c>
      <c r="D1" s="134"/>
      <c r="E1" s="134"/>
      <c r="F1" s="134"/>
      <c r="G1" s="134"/>
      <c r="H1" s="134"/>
      <c r="I1" s="134"/>
      <c r="J1" s="134"/>
      <c r="K1" s="134"/>
      <c r="L1" s="134"/>
      <c r="M1" s="134"/>
      <c r="N1" s="134"/>
    </row>
    <row r="2" spans="1:16" ht="15" x14ac:dyDescent="0.2">
      <c r="A2" s="133"/>
      <c r="B2" s="133"/>
      <c r="C2" s="135" t="s">
        <v>23</v>
      </c>
      <c r="D2" s="135"/>
      <c r="E2" s="135"/>
      <c r="F2" s="135"/>
      <c r="G2" s="135"/>
      <c r="H2" s="135"/>
      <c r="I2" s="135"/>
      <c r="J2" s="135"/>
      <c r="K2" s="135"/>
      <c r="L2" s="135"/>
      <c r="M2" s="135"/>
      <c r="N2" s="135"/>
    </row>
    <row r="3" spans="1:16" x14ac:dyDescent="0.2">
      <c r="A3" s="133"/>
      <c r="B3" s="133"/>
      <c r="C3" s="1"/>
      <c r="D3" s="57" t="s">
        <v>24</v>
      </c>
      <c r="E3" s="57"/>
      <c r="F3" s="9" t="s">
        <v>244</v>
      </c>
      <c r="G3" s="57"/>
      <c r="H3" s="57"/>
      <c r="I3" s="57"/>
      <c r="J3" s="57"/>
      <c r="K3" s="57"/>
      <c r="L3" s="57"/>
      <c r="M3" s="57"/>
      <c r="N3" s="57"/>
    </row>
    <row r="4" spans="1:16" x14ac:dyDescent="0.2">
      <c r="A4" s="133"/>
      <c r="B4" s="133"/>
      <c r="C4" s="1"/>
      <c r="D4" s="57" t="s">
        <v>25</v>
      </c>
      <c r="E4" s="57"/>
      <c r="F4" s="9" t="s">
        <v>26</v>
      </c>
      <c r="G4" s="57"/>
      <c r="H4" s="57"/>
      <c r="I4" s="57"/>
      <c r="J4" s="57"/>
      <c r="K4" s="57"/>
      <c r="L4" s="57"/>
      <c r="M4" s="57"/>
      <c r="N4" s="57"/>
    </row>
    <row r="5" spans="1:16" ht="15" customHeight="1" x14ac:dyDescent="0.2">
      <c r="A5" s="133"/>
      <c r="B5" s="133"/>
      <c r="C5" s="1"/>
      <c r="D5" s="57" t="s">
        <v>27</v>
      </c>
      <c r="E5" s="57"/>
      <c r="F5" s="9" t="s">
        <v>28</v>
      </c>
      <c r="G5" s="57"/>
      <c r="H5" s="57"/>
      <c r="I5" s="57"/>
      <c r="J5" s="57"/>
      <c r="K5" s="57"/>
      <c r="L5" s="57"/>
      <c r="M5" s="57"/>
      <c r="N5" s="57"/>
    </row>
    <row r="6" spans="1:16" x14ac:dyDescent="0.2">
      <c r="A6" s="133"/>
      <c r="B6" s="133"/>
      <c r="C6" s="1"/>
      <c r="D6" s="58" t="s">
        <v>29</v>
      </c>
      <c r="E6" s="58"/>
      <c r="F6" s="12" t="s">
        <v>30</v>
      </c>
      <c r="G6" s="58"/>
      <c r="H6" s="58"/>
      <c r="I6" s="58"/>
      <c r="J6" s="58"/>
      <c r="K6" s="58"/>
      <c r="L6" s="58"/>
      <c r="M6" s="58"/>
      <c r="N6" s="58"/>
    </row>
    <row r="7" spans="1:16" ht="15" customHeight="1" x14ac:dyDescent="0.2">
      <c r="A7" s="133"/>
      <c r="B7" s="133"/>
      <c r="C7" s="1"/>
      <c r="D7" s="59" t="s">
        <v>31</v>
      </c>
      <c r="E7" s="59"/>
      <c r="F7" s="14" t="s">
        <v>245</v>
      </c>
      <c r="G7" s="59"/>
      <c r="H7" s="59"/>
      <c r="I7" s="59"/>
      <c r="J7" s="59"/>
      <c r="K7" s="59"/>
      <c r="L7" s="59"/>
      <c r="M7" s="59"/>
      <c r="N7" s="59"/>
    </row>
    <row r="8" spans="1:16" x14ac:dyDescent="0.2">
      <c r="A8" s="133"/>
      <c r="B8" s="133"/>
      <c r="C8" s="1"/>
      <c r="D8" s="59" t="s">
        <v>32</v>
      </c>
      <c r="E8" s="59"/>
      <c r="F8" s="14" t="s">
        <v>185</v>
      </c>
      <c r="G8" s="59"/>
      <c r="H8" s="59"/>
      <c r="I8" s="59"/>
      <c r="J8" s="59"/>
      <c r="K8" s="59"/>
      <c r="L8" s="59"/>
      <c r="M8" s="59"/>
      <c r="N8" s="59"/>
    </row>
    <row r="9" spans="1:16" ht="15" customHeight="1" x14ac:dyDescent="0.2"/>
    <row r="11" spans="1:16" ht="14.25" x14ac:dyDescent="0.2">
      <c r="A11" s="60">
        <v>1</v>
      </c>
      <c r="B11" s="61" t="s">
        <v>180</v>
      </c>
      <c r="C11" s="130" t="s">
        <v>181</v>
      </c>
      <c r="D11" s="131"/>
      <c r="E11" s="131"/>
      <c r="F11" s="131"/>
      <c r="G11" s="131"/>
      <c r="H11" s="131"/>
      <c r="I11" s="131"/>
      <c r="J11" s="131"/>
      <c r="K11" s="131"/>
      <c r="L11" s="131"/>
      <c r="M11" s="131"/>
      <c r="N11" s="131"/>
      <c r="O11" s="131"/>
      <c r="P11" s="132"/>
    </row>
    <row r="12" spans="1:16" ht="15" customHeight="1" x14ac:dyDescent="0.2">
      <c r="A12" s="60">
        <v>2</v>
      </c>
      <c r="B12" s="61" t="s">
        <v>198</v>
      </c>
      <c r="C12" s="130" t="s">
        <v>200</v>
      </c>
      <c r="D12" s="131"/>
      <c r="E12" s="131"/>
      <c r="F12" s="131"/>
      <c r="G12" s="131"/>
      <c r="H12" s="131"/>
      <c r="I12" s="131"/>
      <c r="J12" s="131"/>
      <c r="K12" s="131"/>
      <c r="L12" s="131"/>
      <c r="M12" s="131"/>
      <c r="N12" s="131"/>
      <c r="O12" s="131"/>
      <c r="P12" s="132"/>
    </row>
    <row r="13" spans="1:16" ht="15" customHeight="1" x14ac:dyDescent="0.2">
      <c r="A13" s="60">
        <v>3</v>
      </c>
      <c r="B13" s="61" t="s">
        <v>199</v>
      </c>
      <c r="C13" s="130" t="s">
        <v>182</v>
      </c>
      <c r="D13" s="131"/>
      <c r="E13" s="131"/>
      <c r="F13" s="131"/>
      <c r="G13" s="131"/>
      <c r="H13" s="131"/>
      <c r="I13" s="131"/>
      <c r="J13" s="131"/>
      <c r="K13" s="131"/>
      <c r="L13" s="131"/>
      <c r="M13" s="131"/>
      <c r="N13" s="131"/>
      <c r="O13" s="131"/>
      <c r="P13" s="132"/>
    </row>
    <row r="14" spans="1:16" ht="15" customHeight="1" x14ac:dyDescent="0.2">
      <c r="A14" s="60">
        <v>4</v>
      </c>
      <c r="B14" s="61" t="s">
        <v>202</v>
      </c>
      <c r="C14" s="130" t="s">
        <v>201</v>
      </c>
      <c r="D14" s="131"/>
      <c r="E14" s="131"/>
      <c r="F14" s="131"/>
      <c r="G14" s="131"/>
      <c r="H14" s="131"/>
      <c r="I14" s="131"/>
      <c r="J14" s="131"/>
      <c r="K14" s="131"/>
      <c r="L14" s="131"/>
      <c r="M14" s="131"/>
      <c r="N14" s="131"/>
      <c r="O14" s="131"/>
      <c r="P14" s="132"/>
    </row>
    <row r="15" spans="1:16" ht="14.25" x14ac:dyDescent="0.2">
      <c r="A15" s="60">
        <v>5</v>
      </c>
      <c r="B15" s="61" t="s">
        <v>203</v>
      </c>
      <c r="C15" s="130" t="s">
        <v>201</v>
      </c>
      <c r="D15" s="131"/>
      <c r="E15" s="131"/>
      <c r="F15" s="131"/>
      <c r="G15" s="131"/>
      <c r="H15" s="131"/>
      <c r="I15" s="131"/>
      <c r="J15" s="131"/>
      <c r="K15" s="131"/>
      <c r="L15" s="131"/>
      <c r="M15" s="131"/>
      <c r="N15" s="131"/>
      <c r="O15" s="131"/>
      <c r="P15" s="132"/>
    </row>
    <row r="16" spans="1:16" ht="14.25" x14ac:dyDescent="0.2">
      <c r="A16" s="60">
        <v>6</v>
      </c>
      <c r="B16" s="61" t="s">
        <v>183</v>
      </c>
      <c r="C16" s="130" t="s">
        <v>184</v>
      </c>
      <c r="D16" s="131"/>
      <c r="E16" s="131"/>
      <c r="F16" s="131"/>
      <c r="G16" s="131"/>
      <c r="H16" s="131"/>
      <c r="I16" s="131"/>
      <c r="J16" s="131"/>
      <c r="K16" s="131"/>
      <c r="L16" s="131"/>
      <c r="M16" s="131"/>
      <c r="N16" s="131"/>
      <c r="O16" s="131"/>
      <c r="P16" s="132"/>
    </row>
    <row r="17" spans="1:16" ht="15" customHeight="1" x14ac:dyDescent="0.2">
      <c r="A17" s="60">
        <v>7</v>
      </c>
      <c r="B17" s="61" t="s">
        <v>204</v>
      </c>
      <c r="C17" s="127" t="s">
        <v>212</v>
      </c>
      <c r="D17" s="128"/>
      <c r="E17" s="128"/>
      <c r="F17" s="128"/>
      <c r="G17" s="128"/>
      <c r="H17" s="128"/>
      <c r="I17" s="128"/>
      <c r="J17" s="128"/>
      <c r="K17" s="128"/>
      <c r="L17" s="128"/>
      <c r="M17" s="128"/>
      <c r="N17" s="128"/>
      <c r="O17" s="128"/>
      <c r="P17" s="129"/>
    </row>
    <row r="18" spans="1:16" ht="14.25" x14ac:dyDescent="0.2">
      <c r="A18" s="60">
        <v>8</v>
      </c>
      <c r="B18" s="61" t="s">
        <v>205</v>
      </c>
      <c r="C18" s="130" t="s">
        <v>213</v>
      </c>
      <c r="D18" s="131"/>
      <c r="E18" s="131"/>
      <c r="F18" s="131"/>
      <c r="G18" s="131"/>
      <c r="H18" s="131"/>
      <c r="I18" s="131"/>
      <c r="J18" s="131"/>
      <c r="K18" s="131"/>
      <c r="L18" s="131"/>
      <c r="M18" s="131"/>
      <c r="N18" s="131"/>
      <c r="O18" s="131"/>
      <c r="P18" s="132"/>
    </row>
    <row r="19" spans="1:16" ht="14.25" x14ac:dyDescent="0.2">
      <c r="A19" s="60">
        <v>9</v>
      </c>
      <c r="B19" s="61" t="s">
        <v>214</v>
      </c>
      <c r="C19" s="127" t="s">
        <v>215</v>
      </c>
      <c r="D19" s="128"/>
      <c r="E19" s="128"/>
      <c r="F19" s="128"/>
      <c r="G19" s="128"/>
      <c r="H19" s="128"/>
      <c r="I19" s="128"/>
      <c r="J19" s="128"/>
      <c r="K19" s="128"/>
      <c r="L19" s="128"/>
      <c r="M19" s="128"/>
      <c r="N19" s="128"/>
      <c r="O19" s="128"/>
      <c r="P19" s="129"/>
    </row>
    <row r="20" spans="1:16" ht="14.25" x14ac:dyDescent="0.2">
      <c r="A20" s="60">
        <v>10</v>
      </c>
      <c r="B20" s="61" t="s">
        <v>206</v>
      </c>
      <c r="C20" s="127" t="s">
        <v>216</v>
      </c>
      <c r="D20" s="128"/>
      <c r="E20" s="128"/>
      <c r="F20" s="128"/>
      <c r="G20" s="128"/>
      <c r="H20" s="128"/>
      <c r="I20" s="128"/>
      <c r="J20" s="128"/>
      <c r="K20" s="128"/>
      <c r="L20" s="128"/>
      <c r="M20" s="128"/>
      <c r="N20" s="128"/>
      <c r="O20" s="128"/>
      <c r="P20" s="129"/>
    </row>
    <row r="21" spans="1:16" ht="14.25" x14ac:dyDescent="0.2">
      <c r="A21" s="60">
        <v>11</v>
      </c>
      <c r="B21" s="61" t="s">
        <v>207</v>
      </c>
      <c r="C21" s="127" t="s">
        <v>217</v>
      </c>
      <c r="D21" s="128"/>
      <c r="E21" s="128"/>
      <c r="F21" s="128"/>
      <c r="G21" s="128"/>
      <c r="H21" s="128"/>
      <c r="I21" s="128"/>
      <c r="J21" s="128"/>
      <c r="K21" s="128"/>
      <c r="L21" s="128"/>
      <c r="M21" s="128"/>
      <c r="N21" s="128"/>
      <c r="O21" s="128"/>
      <c r="P21" s="129"/>
    </row>
    <row r="22" spans="1:16" ht="14.25" x14ac:dyDescent="0.2">
      <c r="A22" s="60">
        <v>12</v>
      </c>
      <c r="B22" s="61" t="s">
        <v>208</v>
      </c>
      <c r="C22" s="127" t="s">
        <v>218</v>
      </c>
      <c r="D22" s="128"/>
      <c r="E22" s="128"/>
      <c r="F22" s="128"/>
      <c r="G22" s="128"/>
      <c r="H22" s="128"/>
      <c r="I22" s="128"/>
      <c r="J22" s="128"/>
      <c r="K22" s="128"/>
      <c r="L22" s="128"/>
      <c r="M22" s="128"/>
      <c r="N22" s="128"/>
      <c r="O22" s="128"/>
      <c r="P22" s="129"/>
    </row>
    <row r="23" spans="1:16" ht="14.25" x14ac:dyDescent="0.2">
      <c r="A23" s="60">
        <v>13</v>
      </c>
      <c r="B23" s="61" t="s">
        <v>209</v>
      </c>
      <c r="C23" s="127" t="s">
        <v>219</v>
      </c>
      <c r="D23" s="128"/>
      <c r="E23" s="128"/>
      <c r="F23" s="128"/>
      <c r="G23" s="128"/>
      <c r="H23" s="128"/>
      <c r="I23" s="128"/>
      <c r="J23" s="128"/>
      <c r="K23" s="128"/>
      <c r="L23" s="128"/>
      <c r="M23" s="128"/>
      <c r="N23" s="128"/>
      <c r="O23" s="128"/>
      <c r="P23" s="129"/>
    </row>
    <row r="24" spans="1:16" ht="14.25" x14ac:dyDescent="0.2">
      <c r="A24" s="60">
        <v>14</v>
      </c>
      <c r="B24" s="62" t="s">
        <v>210</v>
      </c>
      <c r="C24" s="127" t="s">
        <v>220</v>
      </c>
      <c r="D24" s="128"/>
      <c r="E24" s="128"/>
      <c r="F24" s="128"/>
      <c r="G24" s="128"/>
      <c r="H24" s="128"/>
      <c r="I24" s="128"/>
      <c r="J24" s="128"/>
      <c r="K24" s="128"/>
      <c r="L24" s="128"/>
      <c r="M24" s="128"/>
      <c r="N24" s="128"/>
      <c r="O24" s="128"/>
      <c r="P24" s="129"/>
    </row>
    <row r="25" spans="1:16" ht="18" customHeight="1" x14ac:dyDescent="0.2">
      <c r="A25" s="60">
        <v>15</v>
      </c>
      <c r="B25" s="62" t="s">
        <v>211</v>
      </c>
      <c r="C25" s="127" t="s">
        <v>221</v>
      </c>
      <c r="D25" s="128"/>
      <c r="E25" s="128"/>
      <c r="F25" s="128"/>
      <c r="G25" s="128"/>
      <c r="H25" s="128"/>
      <c r="I25" s="128"/>
      <c r="J25" s="128"/>
      <c r="K25" s="128"/>
      <c r="L25" s="128"/>
      <c r="M25" s="128"/>
      <c r="N25" s="128"/>
      <c r="O25" s="128"/>
      <c r="P25" s="129"/>
    </row>
  </sheetData>
  <mergeCells count="18">
    <mergeCell ref="A1:B8"/>
    <mergeCell ref="C1:N1"/>
    <mergeCell ref="C2:N2"/>
    <mergeCell ref="C11:P11"/>
    <mergeCell ref="C12:P12"/>
    <mergeCell ref="C13:P13"/>
    <mergeCell ref="C14:P14"/>
    <mergeCell ref="C15:P15"/>
    <mergeCell ref="C16:P16"/>
    <mergeCell ref="C17:P17"/>
    <mergeCell ref="C18:P18"/>
    <mergeCell ref="C19:P19"/>
    <mergeCell ref="C20:P20"/>
    <mergeCell ref="C21:P21"/>
    <mergeCell ref="C22:P22"/>
    <mergeCell ref="C23:P23"/>
    <mergeCell ref="C24:P24"/>
    <mergeCell ref="C25:P25"/>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G37"/>
  <sheetViews>
    <sheetView workbookViewId="0">
      <selection activeCell="D3" sqref="D3"/>
    </sheetView>
  </sheetViews>
  <sheetFormatPr baseColWidth="10" defaultColWidth="11.42578125" defaultRowHeight="15" x14ac:dyDescent="0.25"/>
  <cols>
    <col min="1" max="1" width="37.140625" bestFit="1" customWidth="1"/>
    <col min="2" max="2" width="30.7109375" customWidth="1"/>
    <col min="3" max="4" width="6.7109375" customWidth="1"/>
    <col min="5" max="5" width="8.28515625" customWidth="1"/>
    <col min="6" max="6" width="30.7109375" customWidth="1"/>
    <col min="7" max="9" width="6.7109375" customWidth="1"/>
    <col min="10" max="10" width="30.5703125" customWidth="1"/>
    <col min="11" max="13" width="6.7109375" customWidth="1"/>
    <col min="14" max="14" width="30.7109375" customWidth="1"/>
    <col min="15" max="17" width="6.7109375" customWidth="1"/>
    <col min="18" max="18" width="30.5703125" customWidth="1"/>
    <col min="19" max="21" width="6.7109375" customWidth="1"/>
    <col min="22" max="22" width="30.7109375" customWidth="1"/>
    <col min="23" max="25" width="6.7109375" customWidth="1"/>
    <col min="26" max="26" width="30.7109375" customWidth="1"/>
    <col min="27" max="29" width="6.7109375" customWidth="1"/>
    <col min="30" max="30" width="30.7109375" customWidth="1"/>
    <col min="31" max="33" width="6.7109375" customWidth="1"/>
    <col min="34" max="34" width="30.7109375" customWidth="1"/>
    <col min="35" max="37" width="6.7109375" customWidth="1"/>
    <col min="38" max="38" width="30.7109375" customWidth="1"/>
    <col min="39" max="41" width="6.7109375" customWidth="1"/>
    <col min="42" max="42" width="30.7109375" customWidth="1"/>
    <col min="43" max="45" width="6.7109375" customWidth="1"/>
    <col min="46" max="46" width="31.5703125" customWidth="1"/>
    <col min="47" max="49" width="6.7109375" customWidth="1"/>
    <col min="50" max="50" width="30.7109375" customWidth="1"/>
    <col min="51" max="53" width="6.7109375" customWidth="1"/>
    <col min="54" max="54" width="30.7109375" customWidth="1"/>
    <col min="55" max="57" width="6.7109375" customWidth="1"/>
    <col min="58" max="58" width="30.7109375" customWidth="1"/>
    <col min="59" max="61" width="6.7109375" customWidth="1"/>
    <col min="62" max="62" width="30.7109375" customWidth="1"/>
    <col min="63" max="65" width="6.7109375" customWidth="1"/>
    <col min="66" max="66" width="30.7109375" customWidth="1"/>
    <col min="67" max="69" width="6.7109375" customWidth="1"/>
    <col min="70" max="70" width="30.7109375" customWidth="1"/>
    <col min="71" max="73" width="6.7109375" customWidth="1"/>
    <col min="74" max="74" width="30.85546875" customWidth="1"/>
    <col min="75" max="77" width="6.7109375" customWidth="1"/>
    <col min="78" max="78" width="30.85546875" customWidth="1"/>
    <col min="79" max="81" width="6.7109375" customWidth="1"/>
    <col min="82" max="82" width="30.85546875" customWidth="1"/>
    <col min="83" max="85" width="6.7109375" customWidth="1"/>
  </cols>
  <sheetData>
    <row r="1" spans="1:85" ht="19.5" x14ac:dyDescent="0.25">
      <c r="A1" s="2"/>
      <c r="B1" s="3" t="s">
        <v>22</v>
      </c>
      <c r="C1" s="4"/>
      <c r="D1" s="4"/>
      <c r="E1" s="4"/>
      <c r="F1" s="4"/>
      <c r="G1" s="4"/>
      <c r="H1" s="4"/>
      <c r="I1" s="4"/>
      <c r="J1" s="4"/>
      <c r="K1" s="4"/>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5"/>
      <c r="BK1" s="2"/>
      <c r="BL1" s="2"/>
      <c r="BM1" s="2"/>
      <c r="BN1" s="2"/>
      <c r="BO1" s="2"/>
      <c r="BP1" s="2"/>
      <c r="BQ1" s="2"/>
      <c r="BR1" s="2"/>
      <c r="BS1" s="2"/>
      <c r="BT1" s="2"/>
      <c r="BU1" s="2"/>
      <c r="BV1" s="2"/>
      <c r="BW1" s="2"/>
      <c r="BX1" s="2"/>
      <c r="BY1" s="2"/>
      <c r="BZ1" s="2"/>
      <c r="CA1" s="2"/>
      <c r="CB1" s="2"/>
      <c r="CC1" s="2"/>
      <c r="CD1" s="2"/>
      <c r="CE1" s="2"/>
      <c r="CF1" s="2"/>
      <c r="CG1" s="2"/>
    </row>
    <row r="2" spans="1:85" ht="15.75" x14ac:dyDescent="0.25">
      <c r="A2" s="2"/>
      <c r="B2" s="6" t="s">
        <v>23</v>
      </c>
      <c r="C2" s="7"/>
      <c r="D2" s="7"/>
      <c r="E2" s="7"/>
      <c r="F2" s="7"/>
      <c r="G2" s="7"/>
      <c r="H2" s="7"/>
      <c r="I2" s="7"/>
      <c r="J2" s="7"/>
      <c r="K2" s="7"/>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5"/>
      <c r="BK2" s="2"/>
      <c r="BL2" s="2"/>
      <c r="BM2" s="2"/>
      <c r="BN2" s="2"/>
      <c r="BO2" s="2"/>
      <c r="BP2" s="2"/>
      <c r="BQ2" s="2"/>
      <c r="BR2" s="2"/>
      <c r="BS2" s="2"/>
      <c r="BT2" s="2"/>
      <c r="BU2" s="2"/>
      <c r="BV2" s="2"/>
      <c r="BW2" s="2"/>
      <c r="BX2" s="2"/>
      <c r="BY2" s="2"/>
      <c r="BZ2" s="2"/>
      <c r="CA2" s="2"/>
      <c r="CB2" s="2"/>
      <c r="CC2" s="2"/>
      <c r="CD2" s="2"/>
      <c r="CE2" s="2"/>
      <c r="CF2" s="2"/>
      <c r="CG2" s="2"/>
    </row>
    <row r="3" spans="1:85" x14ac:dyDescent="0.25">
      <c r="A3" s="2"/>
      <c r="B3" s="8" t="s">
        <v>24</v>
      </c>
      <c r="C3" s="9"/>
      <c r="D3" s="9" t="s">
        <v>244</v>
      </c>
      <c r="E3" s="9"/>
      <c r="F3" s="9"/>
      <c r="G3" s="9"/>
      <c r="H3" s="9"/>
      <c r="I3" s="10"/>
      <c r="J3" s="9"/>
      <c r="K3" s="9"/>
      <c r="L3" s="2"/>
      <c r="M3" s="2"/>
      <c r="N3" s="2"/>
      <c r="O3" s="2"/>
      <c r="P3" s="2"/>
      <c r="Q3" s="2"/>
      <c r="R3" s="2"/>
      <c r="S3" s="2"/>
      <c r="T3" s="2"/>
      <c r="U3" s="2"/>
      <c r="V3" s="2"/>
      <c r="W3" s="2"/>
      <c r="X3" s="2"/>
      <c r="Y3" s="2"/>
      <c r="Z3" s="2"/>
      <c r="AA3" s="2"/>
      <c r="AB3" s="2"/>
      <c r="AC3" s="2"/>
      <c r="AD3" s="2"/>
      <c r="AE3" s="2"/>
      <c r="AF3" s="2"/>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5"/>
      <c r="BK3" s="2"/>
      <c r="BL3" s="2"/>
      <c r="BM3" s="2"/>
      <c r="BN3" s="2"/>
      <c r="BO3" s="2"/>
      <c r="BP3" s="2"/>
      <c r="BQ3" s="2"/>
      <c r="BR3" s="2"/>
      <c r="BS3" s="2"/>
      <c r="BT3" s="2"/>
      <c r="BU3" s="2"/>
      <c r="BV3" s="2"/>
      <c r="BW3" s="2"/>
      <c r="BX3" s="2"/>
      <c r="BY3" s="2"/>
      <c r="BZ3" s="2"/>
      <c r="CA3" s="2"/>
      <c r="CB3" s="2"/>
      <c r="CC3" s="2"/>
      <c r="CD3" s="2"/>
      <c r="CE3" s="2"/>
      <c r="CF3" s="2"/>
      <c r="CG3" s="2"/>
    </row>
    <row r="4" spans="1:85" x14ac:dyDescent="0.25">
      <c r="A4" s="2"/>
      <c r="B4" s="8" t="s">
        <v>25</v>
      </c>
      <c r="C4" s="9"/>
      <c r="D4" s="9" t="s">
        <v>26</v>
      </c>
      <c r="E4" s="9"/>
      <c r="F4" s="9"/>
      <c r="G4" s="9"/>
      <c r="H4" s="9"/>
      <c r="I4" s="10"/>
      <c r="J4" s="9"/>
      <c r="K4" s="9"/>
      <c r="L4" s="2"/>
      <c r="M4" s="2"/>
      <c r="N4" s="2"/>
      <c r="O4" s="2"/>
      <c r="P4" s="2"/>
      <c r="Q4" s="2"/>
      <c r="R4" s="2"/>
      <c r="S4" s="2"/>
      <c r="T4" s="2"/>
      <c r="U4" s="2"/>
      <c r="V4" s="2"/>
      <c r="W4" s="2"/>
      <c r="X4" s="2"/>
      <c r="Y4" s="2"/>
      <c r="Z4" s="2"/>
      <c r="AA4" s="2"/>
      <c r="AB4" s="2"/>
      <c r="AC4" s="2"/>
      <c r="AD4" s="2"/>
      <c r="AE4" s="2"/>
      <c r="AF4" s="2"/>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5"/>
      <c r="BK4" s="2"/>
      <c r="BL4" s="2"/>
      <c r="BM4" s="2"/>
      <c r="BN4" s="2"/>
      <c r="BO4" s="2"/>
      <c r="BP4" s="2"/>
      <c r="BQ4" s="2"/>
      <c r="BR4" s="2"/>
      <c r="BS4" s="2"/>
      <c r="BT4" s="2"/>
      <c r="BU4" s="2"/>
      <c r="BV4" s="2"/>
      <c r="BW4" s="2"/>
      <c r="BX4" s="2"/>
      <c r="BY4" s="2"/>
      <c r="BZ4" s="2"/>
      <c r="CA4" s="2"/>
      <c r="CB4" s="2"/>
      <c r="CC4" s="2"/>
      <c r="CD4" s="2"/>
      <c r="CE4" s="2"/>
      <c r="CF4" s="2"/>
      <c r="CG4" s="2"/>
    </row>
    <row r="5" spans="1:85" x14ac:dyDescent="0.25">
      <c r="A5" s="2"/>
      <c r="B5" s="8" t="s">
        <v>27</v>
      </c>
      <c r="C5" s="9"/>
      <c r="D5" s="9" t="s">
        <v>28</v>
      </c>
      <c r="E5" s="9"/>
      <c r="F5" s="9"/>
      <c r="G5" s="9"/>
      <c r="H5" s="9"/>
      <c r="I5" s="10"/>
      <c r="J5" s="9"/>
      <c r="K5" s="9"/>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5"/>
      <c r="BK5" s="2"/>
      <c r="BL5" s="2"/>
      <c r="BM5" s="2"/>
      <c r="BN5" s="2"/>
      <c r="BO5" s="2"/>
      <c r="BP5" s="2"/>
      <c r="BQ5" s="2"/>
      <c r="BR5" s="2"/>
      <c r="BS5" s="2"/>
      <c r="BT5" s="2"/>
      <c r="BU5" s="2"/>
      <c r="BV5" s="2"/>
      <c r="BW5" s="2"/>
      <c r="BX5" s="2"/>
      <c r="BY5" s="2"/>
      <c r="BZ5" s="2"/>
      <c r="CA5" s="2"/>
      <c r="CB5" s="2"/>
      <c r="CC5" s="2"/>
      <c r="CD5" s="2"/>
      <c r="CE5" s="2"/>
      <c r="CF5" s="2"/>
      <c r="CG5" s="2"/>
    </row>
    <row r="6" spans="1:85" x14ac:dyDescent="0.25">
      <c r="A6" s="2"/>
      <c r="B6" s="8" t="s">
        <v>29</v>
      </c>
      <c r="C6" s="11"/>
      <c r="D6" s="12" t="s">
        <v>30</v>
      </c>
      <c r="E6" s="11"/>
      <c r="F6" s="11"/>
      <c r="G6" s="11"/>
      <c r="H6" s="11"/>
      <c r="I6" s="10"/>
      <c r="J6" s="11"/>
      <c r="K6" s="11"/>
      <c r="L6" s="2"/>
      <c r="M6" s="2"/>
      <c r="N6" s="2"/>
      <c r="O6" s="2"/>
      <c r="P6" s="2"/>
      <c r="Q6" s="2"/>
      <c r="R6" s="2"/>
      <c r="S6" s="2"/>
      <c r="T6" s="2"/>
      <c r="U6" s="2"/>
      <c r="V6" s="2"/>
      <c r="W6" s="2"/>
      <c r="X6" s="2"/>
      <c r="Y6" s="2"/>
      <c r="Z6" s="2"/>
      <c r="AA6" s="2"/>
      <c r="AB6" s="2"/>
      <c r="AC6" s="2"/>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5"/>
      <c r="BK6" s="2"/>
      <c r="BL6" s="2"/>
      <c r="BM6" s="2"/>
      <c r="BN6" s="2"/>
      <c r="BO6" s="2"/>
      <c r="BP6" s="2"/>
      <c r="BQ6" s="2"/>
      <c r="BR6" s="2"/>
      <c r="BS6" s="2"/>
      <c r="BT6" s="2"/>
      <c r="BU6" s="2"/>
      <c r="BV6" s="2"/>
      <c r="BW6" s="2"/>
      <c r="BX6" s="2"/>
      <c r="BY6" s="2"/>
      <c r="BZ6" s="2"/>
      <c r="CA6" s="2"/>
      <c r="CB6" s="2"/>
      <c r="CC6" s="2"/>
      <c r="CD6" s="2"/>
      <c r="CE6" s="2"/>
      <c r="CF6" s="2"/>
      <c r="CG6" s="2"/>
    </row>
    <row r="7" spans="1:85" x14ac:dyDescent="0.25">
      <c r="A7" s="2"/>
      <c r="B7" s="13" t="s">
        <v>31</v>
      </c>
      <c r="C7" s="14"/>
      <c r="D7" s="14" t="s">
        <v>245</v>
      </c>
      <c r="E7" s="14"/>
      <c r="F7" s="14"/>
      <c r="G7" s="14"/>
      <c r="H7" s="14"/>
      <c r="I7" s="15"/>
      <c r="J7" s="14"/>
      <c r="K7" s="14"/>
      <c r="L7" s="2"/>
      <c r="M7" s="2"/>
      <c r="N7" s="2"/>
      <c r="O7" s="2"/>
      <c r="P7" s="2"/>
      <c r="Q7" s="2"/>
      <c r="R7" s="2"/>
      <c r="S7" s="2"/>
      <c r="T7" s="2"/>
      <c r="U7" s="2"/>
      <c r="V7" s="2"/>
      <c r="W7" s="2"/>
      <c r="X7" s="2"/>
      <c r="Y7" s="2"/>
      <c r="Z7" s="2"/>
      <c r="AA7" s="2"/>
      <c r="AB7" s="2"/>
      <c r="AC7" s="2"/>
      <c r="AD7" s="2"/>
      <c r="AE7" s="2"/>
      <c r="AF7" s="2"/>
      <c r="AG7" s="2"/>
      <c r="AH7" s="2"/>
      <c r="AI7" s="2"/>
      <c r="AJ7" s="2"/>
      <c r="AK7" s="2"/>
      <c r="AL7" s="2"/>
      <c r="AM7" s="2"/>
      <c r="AN7" s="2"/>
      <c r="AO7" s="2"/>
      <c r="AP7" s="2"/>
      <c r="AQ7" s="2"/>
      <c r="AR7" s="2"/>
      <c r="AS7" s="2"/>
      <c r="AT7" s="2"/>
      <c r="AU7" s="2"/>
      <c r="AV7" s="2"/>
      <c r="AW7" s="2"/>
      <c r="AX7" s="2"/>
      <c r="AY7" s="2"/>
      <c r="AZ7" s="2"/>
      <c r="BA7" s="2"/>
      <c r="BB7" s="2"/>
      <c r="BC7" s="2"/>
      <c r="BD7" s="2"/>
      <c r="BE7" s="2"/>
      <c r="BF7" s="2"/>
      <c r="BG7" s="2"/>
      <c r="BH7" s="2"/>
      <c r="BI7" s="2"/>
      <c r="BJ7" s="5"/>
      <c r="BK7" s="2"/>
      <c r="BL7" s="2"/>
      <c r="BM7" s="2"/>
      <c r="BN7" s="2"/>
      <c r="BO7" s="2"/>
      <c r="BP7" s="2"/>
      <c r="BQ7" s="2"/>
      <c r="BR7" s="2"/>
      <c r="BS7" s="2"/>
      <c r="BT7" s="2"/>
      <c r="BU7" s="2"/>
      <c r="BV7" s="2"/>
      <c r="BW7" s="2"/>
      <c r="BX7" s="2"/>
      <c r="BY7" s="2"/>
      <c r="BZ7" s="2"/>
      <c r="CA7" s="2"/>
      <c r="CB7" s="2"/>
      <c r="CC7" s="2"/>
      <c r="CD7" s="2"/>
      <c r="CE7" s="2"/>
      <c r="CF7" s="2"/>
      <c r="CG7" s="2"/>
    </row>
    <row r="8" spans="1:85" x14ac:dyDescent="0.25">
      <c r="A8" s="2"/>
      <c r="B8" s="13" t="s">
        <v>32</v>
      </c>
      <c r="C8" s="14"/>
      <c r="D8" s="14" t="s">
        <v>185</v>
      </c>
      <c r="E8" s="14"/>
      <c r="F8" s="14"/>
      <c r="G8" s="14"/>
      <c r="H8" s="14"/>
      <c r="I8" s="15"/>
      <c r="J8" s="14"/>
      <c r="K8" s="14"/>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c r="BB8" s="2"/>
      <c r="BC8" s="2"/>
      <c r="BD8" s="2"/>
      <c r="BE8" s="2"/>
      <c r="BF8" s="2"/>
      <c r="BG8" s="2"/>
      <c r="BH8" s="2"/>
      <c r="BI8" s="2"/>
      <c r="BJ8" s="5"/>
      <c r="BK8" s="2"/>
      <c r="BL8" s="2"/>
      <c r="BM8" s="2"/>
      <c r="BN8" s="2"/>
      <c r="BO8" s="2"/>
      <c r="BP8" s="2"/>
      <c r="BQ8" s="2"/>
      <c r="BR8" s="2"/>
      <c r="BS8" s="2"/>
      <c r="BT8" s="2"/>
      <c r="BU8" s="2"/>
      <c r="BV8" s="2"/>
      <c r="BW8" s="2"/>
      <c r="BX8" s="2"/>
      <c r="BY8" s="2"/>
      <c r="BZ8" s="2"/>
      <c r="CA8" s="2"/>
      <c r="CB8" s="2"/>
      <c r="CC8" s="2"/>
      <c r="CD8" s="2"/>
      <c r="CE8" s="2"/>
      <c r="CF8" s="2"/>
      <c r="CG8" s="2"/>
    </row>
    <row r="9" spans="1:85" s="2" customFormat="1" x14ac:dyDescent="0.25">
      <c r="B9" s="13"/>
      <c r="C9" s="14"/>
      <c r="D9" s="14"/>
      <c r="E9" s="14"/>
      <c r="F9" s="14"/>
      <c r="G9" s="14"/>
      <c r="H9" s="14"/>
      <c r="I9" s="15"/>
      <c r="J9" s="14"/>
      <c r="K9" s="14"/>
      <c r="BJ9" s="5"/>
    </row>
    <row r="10" spans="1:85" ht="15.75" thickBot="1" x14ac:dyDescent="0.3">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c r="AX10" s="2"/>
      <c r="AY10" s="2"/>
      <c r="AZ10" s="2"/>
      <c r="BA10" s="2"/>
      <c r="BB10" s="2"/>
      <c r="BC10" s="2"/>
      <c r="BD10" s="2"/>
      <c r="BE10" s="2"/>
      <c r="BF10" s="2"/>
      <c r="BG10" s="2"/>
      <c r="BH10" s="2"/>
      <c r="BI10" s="2"/>
      <c r="BJ10" s="5"/>
      <c r="BK10" s="2"/>
      <c r="BL10" s="2"/>
      <c r="BM10" s="2"/>
      <c r="BN10" s="2"/>
      <c r="BO10" s="2"/>
      <c r="BP10" s="2"/>
      <c r="BQ10" s="2"/>
      <c r="BR10" s="2"/>
      <c r="BS10" s="2"/>
      <c r="BT10" s="2"/>
      <c r="BU10" s="2"/>
      <c r="BV10" s="2"/>
      <c r="BW10" s="2"/>
      <c r="BX10" s="2"/>
      <c r="BY10" s="2"/>
      <c r="BZ10" s="2"/>
      <c r="CA10" s="2"/>
      <c r="CB10" s="2"/>
      <c r="CC10" s="2"/>
      <c r="CD10" s="2"/>
      <c r="CE10" s="2"/>
      <c r="CF10" s="2"/>
      <c r="CG10" s="2"/>
    </row>
    <row r="11" spans="1:85" s="54" customFormat="1" x14ac:dyDescent="0.25">
      <c r="A11" s="73" t="s">
        <v>33</v>
      </c>
      <c r="B11" s="85">
        <v>39647</v>
      </c>
      <c r="C11" s="86"/>
      <c r="D11" s="86"/>
      <c r="E11" s="87"/>
      <c r="F11" s="85">
        <v>39647</v>
      </c>
      <c r="G11" s="86"/>
      <c r="H11" s="86"/>
      <c r="I11" s="87"/>
      <c r="J11" s="85">
        <v>39651</v>
      </c>
      <c r="K11" s="86"/>
      <c r="L11" s="86"/>
      <c r="M11" s="87"/>
      <c r="N11" s="85">
        <v>39651</v>
      </c>
      <c r="O11" s="86"/>
      <c r="P11" s="86"/>
      <c r="Q11" s="87"/>
      <c r="R11" s="85">
        <v>39651</v>
      </c>
      <c r="S11" s="86"/>
      <c r="T11" s="86"/>
      <c r="U11" s="87"/>
      <c r="V11" s="85">
        <v>39652</v>
      </c>
      <c r="W11" s="86"/>
      <c r="X11" s="86"/>
      <c r="Y11" s="87"/>
      <c r="Z11" s="85">
        <v>39652</v>
      </c>
      <c r="AA11" s="86"/>
      <c r="AB11" s="86"/>
      <c r="AC11" s="87"/>
      <c r="AD11" s="85">
        <v>39652</v>
      </c>
      <c r="AE11" s="86"/>
      <c r="AF11" s="86"/>
      <c r="AG11" s="87"/>
      <c r="AH11" s="85">
        <v>39652</v>
      </c>
      <c r="AI11" s="86"/>
      <c r="AJ11" s="86"/>
      <c r="AK11" s="87"/>
      <c r="AL11" s="85">
        <v>39652</v>
      </c>
      <c r="AM11" s="86"/>
      <c r="AN11" s="86"/>
      <c r="AO11" s="87"/>
      <c r="AP11" s="85">
        <v>39652</v>
      </c>
      <c r="AQ11" s="86"/>
      <c r="AR11" s="86"/>
      <c r="AS11" s="87"/>
      <c r="AT11" s="85">
        <v>39653</v>
      </c>
      <c r="AU11" s="86"/>
      <c r="AV11" s="86"/>
      <c r="AW11" s="87"/>
      <c r="AX11" s="85">
        <v>39653</v>
      </c>
      <c r="AY11" s="86"/>
      <c r="AZ11" s="86"/>
      <c r="BA11" s="87"/>
      <c r="BB11" s="85">
        <v>39653</v>
      </c>
      <c r="BC11" s="86"/>
      <c r="BD11" s="86"/>
      <c r="BE11" s="87"/>
      <c r="BF11" s="85">
        <v>39653</v>
      </c>
      <c r="BG11" s="86"/>
      <c r="BH11" s="86"/>
      <c r="BI11" s="87"/>
      <c r="BJ11" s="85">
        <v>39656</v>
      </c>
      <c r="BK11" s="86"/>
      <c r="BL11" s="86"/>
      <c r="BM11" s="87"/>
      <c r="BN11" s="85">
        <v>39656</v>
      </c>
      <c r="BO11" s="86"/>
      <c r="BP11" s="86"/>
      <c r="BQ11" s="87"/>
      <c r="BR11" s="85">
        <v>39656</v>
      </c>
      <c r="BS11" s="86"/>
      <c r="BT11" s="86"/>
      <c r="BU11" s="87"/>
      <c r="BV11" s="85">
        <v>39656</v>
      </c>
      <c r="BW11" s="86"/>
      <c r="BX11" s="86"/>
      <c r="BY11" s="87"/>
      <c r="BZ11" s="85">
        <v>39656</v>
      </c>
      <c r="CA11" s="86"/>
      <c r="CB11" s="86"/>
      <c r="CC11" s="87"/>
      <c r="CD11" s="85">
        <v>39656</v>
      </c>
      <c r="CE11" s="86"/>
      <c r="CF11" s="86"/>
      <c r="CG11" s="87"/>
    </row>
    <row r="12" spans="1:85" s="54" customFormat="1" x14ac:dyDescent="0.25">
      <c r="A12" s="88" t="s">
        <v>0</v>
      </c>
      <c r="B12" s="89" t="s">
        <v>1</v>
      </c>
      <c r="C12" s="90"/>
      <c r="D12" s="90"/>
      <c r="E12" s="91"/>
      <c r="F12" s="89" t="s">
        <v>2</v>
      </c>
      <c r="G12" s="90"/>
      <c r="H12" s="90"/>
      <c r="I12" s="91"/>
      <c r="J12" s="89" t="s">
        <v>3</v>
      </c>
      <c r="K12" s="90"/>
      <c r="L12" s="90"/>
      <c r="M12" s="91"/>
      <c r="N12" s="89" t="s">
        <v>4</v>
      </c>
      <c r="O12" s="90"/>
      <c r="P12" s="90"/>
      <c r="Q12" s="91"/>
      <c r="R12" s="89" t="s">
        <v>5</v>
      </c>
      <c r="S12" s="90"/>
      <c r="T12" s="90"/>
      <c r="U12" s="91"/>
      <c r="V12" s="89" t="s">
        <v>6</v>
      </c>
      <c r="W12" s="90"/>
      <c r="X12" s="90"/>
      <c r="Y12" s="91"/>
      <c r="Z12" s="89" t="s">
        <v>7</v>
      </c>
      <c r="AA12" s="90"/>
      <c r="AB12" s="90"/>
      <c r="AC12" s="91"/>
      <c r="AD12" s="89" t="s">
        <v>8</v>
      </c>
      <c r="AE12" s="90"/>
      <c r="AF12" s="90"/>
      <c r="AG12" s="91"/>
      <c r="AH12" s="89" t="s">
        <v>9</v>
      </c>
      <c r="AI12" s="90"/>
      <c r="AJ12" s="90"/>
      <c r="AK12" s="91"/>
      <c r="AL12" s="89" t="s">
        <v>10</v>
      </c>
      <c r="AM12" s="90"/>
      <c r="AN12" s="90"/>
      <c r="AO12" s="91"/>
      <c r="AP12" s="89" t="s">
        <v>11</v>
      </c>
      <c r="AQ12" s="90"/>
      <c r="AR12" s="90"/>
      <c r="AS12" s="91"/>
      <c r="AT12" s="89" t="s">
        <v>12</v>
      </c>
      <c r="AU12" s="90"/>
      <c r="AV12" s="92"/>
      <c r="AW12" s="91"/>
      <c r="AX12" s="89" t="s">
        <v>13</v>
      </c>
      <c r="AY12" s="90"/>
      <c r="AZ12" s="90"/>
      <c r="BA12" s="91"/>
      <c r="BB12" s="89" t="s">
        <v>14</v>
      </c>
      <c r="BC12" s="90"/>
      <c r="BD12" s="90"/>
      <c r="BE12" s="91"/>
      <c r="BF12" s="89" t="s">
        <v>15</v>
      </c>
      <c r="BG12" s="90"/>
      <c r="BH12" s="90"/>
      <c r="BI12" s="91"/>
      <c r="BJ12" s="74" t="s">
        <v>16</v>
      </c>
      <c r="BK12" s="75"/>
      <c r="BL12" s="90"/>
      <c r="BM12" s="91"/>
      <c r="BN12" s="89" t="s">
        <v>17</v>
      </c>
      <c r="BO12" s="90"/>
      <c r="BP12" s="90"/>
      <c r="BQ12" s="91"/>
      <c r="BR12" s="74" t="s">
        <v>18</v>
      </c>
      <c r="BS12" s="75"/>
      <c r="BT12" s="90"/>
      <c r="BU12" s="91"/>
      <c r="BV12" s="74" t="s">
        <v>19</v>
      </c>
      <c r="BW12" s="75"/>
      <c r="BX12" s="90"/>
      <c r="BY12" s="91"/>
      <c r="BZ12" s="74" t="s">
        <v>20</v>
      </c>
      <c r="CA12" s="75"/>
      <c r="CB12" s="90"/>
      <c r="CC12" s="91"/>
      <c r="CD12" s="74" t="s">
        <v>21</v>
      </c>
      <c r="CE12" s="90"/>
      <c r="CF12" s="90"/>
      <c r="CG12" s="91"/>
    </row>
    <row r="13" spans="1:85" s="54" customFormat="1" x14ac:dyDescent="0.25">
      <c r="A13" s="88" t="s">
        <v>34</v>
      </c>
      <c r="B13" s="89" t="s">
        <v>35</v>
      </c>
      <c r="C13" s="90"/>
      <c r="D13" s="90"/>
      <c r="E13" s="91"/>
      <c r="F13" s="89" t="s">
        <v>36</v>
      </c>
      <c r="G13" s="90"/>
      <c r="H13" s="90"/>
      <c r="I13" s="91"/>
      <c r="J13" s="89" t="s">
        <v>37</v>
      </c>
      <c r="K13" s="90"/>
      <c r="L13" s="90"/>
      <c r="M13" s="91"/>
      <c r="N13" s="89" t="s">
        <v>38</v>
      </c>
      <c r="O13" s="90"/>
      <c r="P13" s="90"/>
      <c r="Q13" s="91"/>
      <c r="R13" s="93" t="s">
        <v>39</v>
      </c>
      <c r="S13" s="90"/>
      <c r="T13" s="90"/>
      <c r="U13" s="91"/>
      <c r="V13" s="89" t="s">
        <v>40</v>
      </c>
      <c r="W13" s="90"/>
      <c r="X13" s="90"/>
      <c r="Y13" s="91"/>
      <c r="Z13" s="89" t="s">
        <v>41</v>
      </c>
      <c r="AA13" s="90"/>
      <c r="AB13" s="90"/>
      <c r="AC13" s="91"/>
      <c r="AD13" s="89" t="s">
        <v>42</v>
      </c>
      <c r="AE13" s="90"/>
      <c r="AF13" s="90"/>
      <c r="AG13" s="91"/>
      <c r="AH13" s="89" t="s">
        <v>196</v>
      </c>
      <c r="AI13" s="90"/>
      <c r="AJ13" s="90"/>
      <c r="AK13" s="91"/>
      <c r="AL13" s="89" t="s">
        <v>43</v>
      </c>
      <c r="AM13" s="90"/>
      <c r="AN13" s="90"/>
      <c r="AO13" s="91"/>
      <c r="AP13" s="89" t="s">
        <v>44</v>
      </c>
      <c r="AQ13" s="90"/>
      <c r="AR13" s="90"/>
      <c r="AS13" s="91"/>
      <c r="AT13" s="89" t="s">
        <v>168</v>
      </c>
      <c r="AU13" s="90"/>
      <c r="AV13" s="90"/>
      <c r="AW13" s="91"/>
      <c r="AX13" s="93"/>
      <c r="AY13" s="90"/>
      <c r="AZ13" s="90"/>
      <c r="BA13" s="91"/>
      <c r="BB13" s="89" t="s">
        <v>45</v>
      </c>
      <c r="BC13" s="90"/>
      <c r="BD13" s="90"/>
      <c r="BE13" s="91"/>
      <c r="BF13" s="89" t="s">
        <v>46</v>
      </c>
      <c r="BG13" s="90"/>
      <c r="BH13" s="90"/>
      <c r="BI13" s="91"/>
      <c r="BJ13" s="74" t="s">
        <v>47</v>
      </c>
      <c r="BK13" s="90"/>
      <c r="BL13" s="90"/>
      <c r="BM13" s="91"/>
      <c r="BN13" s="89"/>
      <c r="BO13" s="90"/>
      <c r="BP13" s="90"/>
      <c r="BQ13" s="91"/>
      <c r="BR13" s="89"/>
      <c r="BS13" s="90"/>
      <c r="BT13" s="90"/>
      <c r="BU13" s="91"/>
      <c r="BV13" s="74" t="s">
        <v>48</v>
      </c>
      <c r="BW13" s="90"/>
      <c r="BX13" s="90"/>
      <c r="BY13" s="91"/>
      <c r="BZ13" s="89"/>
      <c r="CA13" s="90"/>
      <c r="CB13" s="90"/>
      <c r="CC13" s="91"/>
      <c r="CD13" s="89"/>
      <c r="CE13" s="90"/>
      <c r="CF13" s="90"/>
      <c r="CG13" s="91"/>
    </row>
    <row r="14" spans="1:85" s="54" customFormat="1" x14ac:dyDescent="0.25">
      <c r="A14" s="88" t="s">
        <v>190</v>
      </c>
      <c r="B14" s="74" t="s">
        <v>49</v>
      </c>
      <c r="C14" s="90"/>
      <c r="D14" s="90"/>
      <c r="E14" s="91"/>
      <c r="F14" s="74" t="s">
        <v>50</v>
      </c>
      <c r="G14" s="90"/>
      <c r="H14" s="90"/>
      <c r="I14" s="91"/>
      <c r="J14" s="74" t="s">
        <v>51</v>
      </c>
      <c r="K14" s="90"/>
      <c r="L14" s="90"/>
      <c r="M14" s="91"/>
      <c r="N14" s="74" t="s">
        <v>52</v>
      </c>
      <c r="O14" s="90"/>
      <c r="P14" s="90"/>
      <c r="Q14" s="91"/>
      <c r="R14" s="74" t="s">
        <v>53</v>
      </c>
      <c r="S14" s="90"/>
      <c r="T14" s="90"/>
      <c r="U14" s="91"/>
      <c r="V14" s="74" t="s">
        <v>54</v>
      </c>
      <c r="W14" s="90"/>
      <c r="X14" s="90"/>
      <c r="Y14" s="91"/>
      <c r="Z14" s="74" t="s">
        <v>55</v>
      </c>
      <c r="AA14" s="90"/>
      <c r="AB14" s="90"/>
      <c r="AC14" s="91"/>
      <c r="AD14" s="74" t="s">
        <v>56</v>
      </c>
      <c r="AE14" s="90"/>
      <c r="AF14" s="90"/>
      <c r="AG14" s="91"/>
      <c r="AH14" s="74" t="s">
        <v>57</v>
      </c>
      <c r="AI14" s="90"/>
      <c r="AJ14" s="90"/>
      <c r="AK14" s="91"/>
      <c r="AL14" s="74" t="s">
        <v>58</v>
      </c>
      <c r="AM14" s="90"/>
      <c r="AN14" s="90"/>
      <c r="AO14" s="91"/>
      <c r="AP14" s="74" t="s">
        <v>59</v>
      </c>
      <c r="AQ14" s="90"/>
      <c r="AR14" s="90"/>
      <c r="AS14" s="91"/>
      <c r="AT14" s="74" t="s">
        <v>60</v>
      </c>
      <c r="AU14" s="90"/>
      <c r="AV14" s="90"/>
      <c r="AW14" s="91"/>
      <c r="AX14" s="74" t="s">
        <v>61</v>
      </c>
      <c r="AY14" s="90"/>
      <c r="AZ14" s="90"/>
      <c r="BA14" s="91"/>
      <c r="BB14" s="74" t="s">
        <v>62</v>
      </c>
      <c r="BC14" s="90"/>
      <c r="BD14" s="90"/>
      <c r="BE14" s="91"/>
      <c r="BF14" s="74" t="s">
        <v>63</v>
      </c>
      <c r="BG14" s="90"/>
      <c r="BH14" s="90"/>
      <c r="BI14" s="91"/>
      <c r="BJ14" s="74" t="s">
        <v>64</v>
      </c>
      <c r="BK14" s="90"/>
      <c r="BL14" s="90"/>
      <c r="BM14" s="91"/>
      <c r="BN14" s="74" t="s">
        <v>65</v>
      </c>
      <c r="BO14" s="90"/>
      <c r="BP14" s="90"/>
      <c r="BQ14" s="91"/>
      <c r="BR14" s="74" t="s">
        <v>66</v>
      </c>
      <c r="BS14" s="90"/>
      <c r="BT14" s="90"/>
      <c r="BU14" s="91"/>
      <c r="BV14" s="74" t="s">
        <v>67</v>
      </c>
      <c r="BW14" s="90"/>
      <c r="BX14" s="90"/>
      <c r="BY14" s="91"/>
      <c r="BZ14" s="74" t="s">
        <v>178</v>
      </c>
      <c r="CA14" s="90"/>
      <c r="CB14" s="90"/>
      <c r="CC14" s="91"/>
      <c r="CD14" s="74" t="s">
        <v>68</v>
      </c>
      <c r="CE14" s="90"/>
      <c r="CF14" s="90"/>
      <c r="CG14" s="91"/>
    </row>
    <row r="15" spans="1:85" s="54" customFormat="1" x14ac:dyDescent="0.25">
      <c r="A15" s="88" t="s">
        <v>191</v>
      </c>
      <c r="B15" s="74" t="s">
        <v>69</v>
      </c>
      <c r="C15" s="90"/>
      <c r="D15" s="90"/>
      <c r="E15" s="91"/>
      <c r="F15" s="74" t="s">
        <v>70</v>
      </c>
      <c r="G15" s="90"/>
      <c r="H15" s="90"/>
      <c r="I15" s="91"/>
      <c r="J15" s="74" t="s">
        <v>71</v>
      </c>
      <c r="K15" s="90"/>
      <c r="L15" s="90"/>
      <c r="M15" s="91"/>
      <c r="N15" s="74" t="s">
        <v>72</v>
      </c>
      <c r="O15" s="90"/>
      <c r="P15" s="90"/>
      <c r="Q15" s="91"/>
      <c r="R15" s="74" t="s">
        <v>73</v>
      </c>
      <c r="S15" s="90"/>
      <c r="T15" s="90"/>
      <c r="U15" s="91"/>
      <c r="V15" s="74" t="s">
        <v>74</v>
      </c>
      <c r="W15" s="90"/>
      <c r="X15" s="90"/>
      <c r="Y15" s="91"/>
      <c r="Z15" s="74" t="s">
        <v>75</v>
      </c>
      <c r="AA15" s="90"/>
      <c r="AB15" s="90"/>
      <c r="AC15" s="91"/>
      <c r="AD15" s="74" t="s">
        <v>76</v>
      </c>
      <c r="AE15" s="90"/>
      <c r="AF15" s="90"/>
      <c r="AG15" s="91"/>
      <c r="AH15" s="74" t="s">
        <v>77</v>
      </c>
      <c r="AI15" s="90"/>
      <c r="AJ15" s="90"/>
      <c r="AK15" s="91"/>
      <c r="AL15" s="74" t="s">
        <v>78</v>
      </c>
      <c r="AM15" s="90"/>
      <c r="AN15" s="90"/>
      <c r="AO15" s="91"/>
      <c r="AP15" s="74" t="s">
        <v>79</v>
      </c>
      <c r="AQ15" s="90"/>
      <c r="AR15" s="90"/>
      <c r="AS15" s="91"/>
      <c r="AT15" s="74" t="s">
        <v>80</v>
      </c>
      <c r="AU15" s="90"/>
      <c r="AV15" s="90"/>
      <c r="AW15" s="91"/>
      <c r="AX15" s="74" t="s">
        <v>81</v>
      </c>
      <c r="AY15" s="90"/>
      <c r="AZ15" s="90"/>
      <c r="BA15" s="91"/>
      <c r="BB15" s="74" t="s">
        <v>82</v>
      </c>
      <c r="BC15" s="90"/>
      <c r="BD15" s="90"/>
      <c r="BE15" s="91"/>
      <c r="BF15" s="74" t="s">
        <v>83</v>
      </c>
      <c r="BG15" s="90"/>
      <c r="BH15" s="90"/>
      <c r="BI15" s="91"/>
      <c r="BJ15" s="74" t="s">
        <v>84</v>
      </c>
      <c r="BK15" s="90"/>
      <c r="BL15" s="90"/>
      <c r="BM15" s="91"/>
      <c r="BN15" s="74" t="s">
        <v>85</v>
      </c>
      <c r="BO15" s="90"/>
      <c r="BP15" s="90"/>
      <c r="BQ15" s="91"/>
      <c r="BR15" s="74" t="s">
        <v>86</v>
      </c>
      <c r="BS15" s="90"/>
      <c r="BT15" s="90"/>
      <c r="BU15" s="91"/>
      <c r="BV15" s="74" t="s">
        <v>87</v>
      </c>
      <c r="BW15" s="90"/>
      <c r="BX15" s="90"/>
      <c r="BY15" s="91"/>
      <c r="BZ15" s="74" t="s">
        <v>88</v>
      </c>
      <c r="CA15" s="90"/>
      <c r="CB15" s="90"/>
      <c r="CC15" s="91"/>
      <c r="CD15" s="74" t="s">
        <v>89</v>
      </c>
      <c r="CE15" s="90"/>
      <c r="CF15" s="90"/>
      <c r="CG15" s="91"/>
    </row>
    <row r="16" spans="1:85" s="54" customFormat="1" x14ac:dyDescent="0.25">
      <c r="A16" s="88" t="s">
        <v>186</v>
      </c>
      <c r="B16" s="89" t="s">
        <v>90</v>
      </c>
      <c r="C16" s="90"/>
      <c r="D16" s="90"/>
      <c r="E16" s="91"/>
      <c r="F16" s="89" t="s">
        <v>91</v>
      </c>
      <c r="G16" s="90"/>
      <c r="H16" s="90"/>
      <c r="I16" s="91"/>
      <c r="J16" s="89" t="s">
        <v>92</v>
      </c>
      <c r="K16" s="90"/>
      <c r="L16" s="90"/>
      <c r="M16" s="91"/>
      <c r="N16" s="89" t="s">
        <v>93</v>
      </c>
      <c r="O16" s="90"/>
      <c r="P16" s="90"/>
      <c r="Q16" s="91"/>
      <c r="R16" s="89">
        <v>1233</v>
      </c>
      <c r="S16" s="90"/>
      <c r="T16" s="90"/>
      <c r="U16" s="91"/>
      <c r="V16" s="89">
        <v>1200</v>
      </c>
      <c r="W16" s="90"/>
      <c r="X16" s="90"/>
      <c r="Y16" s="91"/>
      <c r="Z16" s="89">
        <v>1231</v>
      </c>
      <c r="AA16" s="90"/>
      <c r="AB16" s="90"/>
      <c r="AC16" s="91"/>
      <c r="AD16" s="89">
        <v>1168</v>
      </c>
      <c r="AE16" s="90"/>
      <c r="AF16" s="90"/>
      <c r="AG16" s="91"/>
      <c r="AH16" s="89">
        <v>1151</v>
      </c>
      <c r="AI16" s="90"/>
      <c r="AJ16" s="90"/>
      <c r="AK16" s="91"/>
      <c r="AL16" s="89">
        <v>1055</v>
      </c>
      <c r="AM16" s="90"/>
      <c r="AN16" s="90"/>
      <c r="AO16" s="91"/>
      <c r="AP16" s="89">
        <v>970</v>
      </c>
      <c r="AQ16" s="90"/>
      <c r="AR16" s="90"/>
      <c r="AS16" s="91"/>
      <c r="AT16" s="89">
        <v>127</v>
      </c>
      <c r="AU16" s="90"/>
      <c r="AV16" s="90"/>
      <c r="AW16" s="91"/>
      <c r="AX16" s="89">
        <v>307</v>
      </c>
      <c r="AY16" s="90"/>
      <c r="AZ16" s="90"/>
      <c r="BA16" s="91"/>
      <c r="BB16" s="89">
        <v>370</v>
      </c>
      <c r="BC16" s="90"/>
      <c r="BD16" s="90"/>
      <c r="BE16" s="91"/>
      <c r="BF16" s="89">
        <v>306</v>
      </c>
      <c r="BG16" s="90"/>
      <c r="BH16" s="90"/>
      <c r="BI16" s="91"/>
      <c r="BJ16" s="89">
        <v>981</v>
      </c>
      <c r="BK16" s="90"/>
      <c r="BL16" s="90"/>
      <c r="BM16" s="91"/>
      <c r="BN16" s="89">
        <v>475</v>
      </c>
      <c r="BO16" s="90"/>
      <c r="BP16" s="90"/>
      <c r="BQ16" s="91"/>
      <c r="BR16" s="89">
        <v>847</v>
      </c>
      <c r="BS16" s="90"/>
      <c r="BT16" s="90"/>
      <c r="BU16" s="91"/>
      <c r="BV16" s="89">
        <v>465</v>
      </c>
      <c r="BW16" s="90"/>
      <c r="BX16" s="90"/>
      <c r="BY16" s="91"/>
      <c r="BZ16" s="89">
        <v>596</v>
      </c>
      <c r="CA16" s="90"/>
      <c r="CB16" s="90"/>
      <c r="CC16" s="91"/>
      <c r="CD16" s="89">
        <v>519</v>
      </c>
      <c r="CE16" s="90"/>
      <c r="CF16" s="90"/>
      <c r="CG16" s="91"/>
    </row>
    <row r="17" spans="1:85" s="54" customFormat="1" x14ac:dyDescent="0.25">
      <c r="A17" s="88" t="s">
        <v>94</v>
      </c>
      <c r="B17" s="89" t="s">
        <v>95</v>
      </c>
      <c r="C17" s="90"/>
      <c r="D17" s="90"/>
      <c r="E17" s="91"/>
      <c r="F17" s="89" t="s">
        <v>95</v>
      </c>
      <c r="G17" s="90"/>
      <c r="H17" s="90"/>
      <c r="I17" s="91"/>
      <c r="J17" s="89" t="s">
        <v>95</v>
      </c>
      <c r="K17" s="90"/>
      <c r="L17" s="90"/>
      <c r="M17" s="91"/>
      <c r="N17" s="89" t="s">
        <v>95</v>
      </c>
      <c r="O17" s="90"/>
      <c r="P17" s="90"/>
      <c r="Q17" s="91"/>
      <c r="R17" s="89" t="s">
        <v>95</v>
      </c>
      <c r="S17" s="90"/>
      <c r="T17" s="90"/>
      <c r="U17" s="91"/>
      <c r="V17" s="89" t="s">
        <v>95</v>
      </c>
      <c r="W17" s="90"/>
      <c r="X17" s="90"/>
      <c r="Y17" s="91"/>
      <c r="Z17" s="89" t="s">
        <v>95</v>
      </c>
      <c r="AA17" s="90"/>
      <c r="AB17" s="90"/>
      <c r="AC17" s="91"/>
      <c r="AD17" s="89" t="s">
        <v>95</v>
      </c>
      <c r="AE17" s="90"/>
      <c r="AF17" s="90"/>
      <c r="AG17" s="91"/>
      <c r="AH17" s="89" t="s">
        <v>95</v>
      </c>
      <c r="AI17" s="90"/>
      <c r="AJ17" s="90"/>
      <c r="AK17" s="91"/>
      <c r="AL17" s="89" t="s">
        <v>95</v>
      </c>
      <c r="AM17" s="90"/>
      <c r="AN17" s="90"/>
      <c r="AO17" s="91"/>
      <c r="AP17" s="89" t="s">
        <v>95</v>
      </c>
      <c r="AQ17" s="90"/>
      <c r="AR17" s="90"/>
      <c r="AS17" s="91"/>
      <c r="AT17" s="89" t="s">
        <v>95</v>
      </c>
      <c r="AU17" s="90"/>
      <c r="AV17" s="90"/>
      <c r="AW17" s="91"/>
      <c r="AX17" s="89" t="s">
        <v>95</v>
      </c>
      <c r="AY17" s="90"/>
      <c r="AZ17" s="90"/>
      <c r="BA17" s="91"/>
      <c r="BB17" s="89" t="s">
        <v>95</v>
      </c>
      <c r="BC17" s="90"/>
      <c r="BD17" s="90"/>
      <c r="BE17" s="91"/>
      <c r="BF17" s="89" t="s">
        <v>95</v>
      </c>
      <c r="BG17" s="90"/>
      <c r="BH17" s="90"/>
      <c r="BI17" s="91"/>
      <c r="BJ17" s="89" t="s">
        <v>95</v>
      </c>
      <c r="BK17" s="90"/>
      <c r="BL17" s="90"/>
      <c r="BM17" s="91"/>
      <c r="BN17" s="89" t="s">
        <v>95</v>
      </c>
      <c r="BO17" s="90"/>
      <c r="BP17" s="90"/>
      <c r="BQ17" s="91"/>
      <c r="BR17" s="89" t="s">
        <v>95</v>
      </c>
      <c r="BS17" s="90"/>
      <c r="BT17" s="90"/>
      <c r="BU17" s="91"/>
      <c r="BV17" s="89" t="s">
        <v>95</v>
      </c>
      <c r="BW17" s="90"/>
      <c r="BX17" s="90"/>
      <c r="BY17" s="91"/>
      <c r="BZ17" s="89" t="s">
        <v>95</v>
      </c>
      <c r="CA17" s="90"/>
      <c r="CB17" s="90"/>
      <c r="CC17" s="91"/>
      <c r="CD17" s="89" t="s">
        <v>95</v>
      </c>
      <c r="CE17" s="90"/>
      <c r="CF17" s="90"/>
      <c r="CG17" s="91"/>
    </row>
    <row r="18" spans="1:85" s="54" customFormat="1" x14ac:dyDescent="0.25">
      <c r="A18" s="88" t="s">
        <v>187</v>
      </c>
      <c r="B18" s="89" t="s">
        <v>96</v>
      </c>
      <c r="C18" s="90"/>
      <c r="D18" s="90"/>
      <c r="E18" s="91"/>
      <c r="F18" s="89" t="s">
        <v>97</v>
      </c>
      <c r="G18" s="90"/>
      <c r="H18" s="90"/>
      <c r="I18" s="91"/>
      <c r="J18" s="89" t="s">
        <v>98</v>
      </c>
      <c r="K18" s="90"/>
      <c r="L18" s="90"/>
      <c r="M18" s="91"/>
      <c r="N18" s="89" t="s">
        <v>99</v>
      </c>
      <c r="O18" s="90"/>
      <c r="P18" s="90"/>
      <c r="Q18" s="91"/>
      <c r="R18" s="89" t="s">
        <v>100</v>
      </c>
      <c r="S18" s="90"/>
      <c r="T18" s="90"/>
      <c r="U18" s="91"/>
      <c r="V18" s="89" t="s">
        <v>101</v>
      </c>
      <c r="W18" s="90"/>
      <c r="X18" s="90"/>
      <c r="Y18" s="91"/>
      <c r="Z18" s="89" t="s">
        <v>101</v>
      </c>
      <c r="AA18" s="90"/>
      <c r="AB18" s="90"/>
      <c r="AC18" s="91"/>
      <c r="AD18" s="89" t="s">
        <v>101</v>
      </c>
      <c r="AE18" s="90"/>
      <c r="AF18" s="90"/>
      <c r="AG18" s="91"/>
      <c r="AH18" s="89" t="s">
        <v>101</v>
      </c>
      <c r="AI18" s="90"/>
      <c r="AJ18" s="90"/>
      <c r="AK18" s="91"/>
      <c r="AL18" s="89" t="s">
        <v>102</v>
      </c>
      <c r="AM18" s="90"/>
      <c r="AN18" s="90"/>
      <c r="AO18" s="91"/>
      <c r="AP18" s="89" t="s">
        <v>102</v>
      </c>
      <c r="AQ18" s="90"/>
      <c r="AR18" s="90"/>
      <c r="AS18" s="91"/>
      <c r="AT18" s="89" t="s">
        <v>103</v>
      </c>
      <c r="AU18" s="90"/>
      <c r="AV18" s="90"/>
      <c r="AW18" s="91"/>
      <c r="AX18" s="89" t="s">
        <v>104</v>
      </c>
      <c r="AY18" s="90"/>
      <c r="AZ18" s="90"/>
      <c r="BA18" s="91"/>
      <c r="BB18" s="89" t="s">
        <v>105</v>
      </c>
      <c r="BC18" s="90"/>
      <c r="BD18" s="90"/>
      <c r="BE18" s="91"/>
      <c r="BF18" s="89" t="s">
        <v>101</v>
      </c>
      <c r="BG18" s="90"/>
      <c r="BH18" s="90"/>
      <c r="BI18" s="91"/>
      <c r="BJ18" s="74" t="s">
        <v>101</v>
      </c>
      <c r="BK18" s="90"/>
      <c r="BL18" s="90"/>
      <c r="BM18" s="91"/>
      <c r="BN18" s="89" t="s">
        <v>101</v>
      </c>
      <c r="BO18" s="90"/>
      <c r="BP18" s="90"/>
      <c r="BQ18" s="91"/>
      <c r="BR18" s="74" t="s">
        <v>106</v>
      </c>
      <c r="BS18" s="90"/>
      <c r="BT18" s="90"/>
      <c r="BU18" s="91"/>
      <c r="BV18" s="74" t="s">
        <v>102</v>
      </c>
      <c r="BW18" s="90"/>
      <c r="BX18" s="90"/>
      <c r="BY18" s="91"/>
      <c r="BZ18" s="74" t="s">
        <v>102</v>
      </c>
      <c r="CA18" s="90"/>
      <c r="CB18" s="90"/>
      <c r="CC18" s="91"/>
      <c r="CD18" s="74" t="s">
        <v>104</v>
      </c>
      <c r="CE18" s="90"/>
      <c r="CF18" s="90"/>
      <c r="CG18" s="91"/>
    </row>
    <row r="19" spans="1:85" s="54" customFormat="1" x14ac:dyDescent="0.25">
      <c r="A19" s="88" t="s">
        <v>188</v>
      </c>
      <c r="B19" s="89" t="s">
        <v>107</v>
      </c>
      <c r="C19" s="90"/>
      <c r="D19" s="90"/>
      <c r="E19" s="91"/>
      <c r="F19" s="89">
        <v>10</v>
      </c>
      <c r="G19" s="90"/>
      <c r="H19" s="90"/>
      <c r="I19" s="91"/>
      <c r="J19" s="89">
        <v>20</v>
      </c>
      <c r="K19" s="90"/>
      <c r="L19" s="90"/>
      <c r="M19" s="91"/>
      <c r="N19" s="89">
        <v>40</v>
      </c>
      <c r="O19" s="90"/>
      <c r="P19" s="90"/>
      <c r="Q19" s="91"/>
      <c r="R19" s="89" t="s">
        <v>108</v>
      </c>
      <c r="S19" s="90"/>
      <c r="T19" s="90"/>
      <c r="U19" s="91"/>
      <c r="V19" s="94" t="s">
        <v>109</v>
      </c>
      <c r="W19" s="90"/>
      <c r="X19" s="90"/>
      <c r="Y19" s="91"/>
      <c r="Z19" s="89">
        <v>20</v>
      </c>
      <c r="AA19" s="90"/>
      <c r="AB19" s="90"/>
      <c r="AC19" s="91"/>
      <c r="AD19" s="89">
        <v>12</v>
      </c>
      <c r="AE19" s="90"/>
      <c r="AF19" s="90"/>
      <c r="AG19" s="91"/>
      <c r="AH19" s="89">
        <v>10</v>
      </c>
      <c r="AI19" s="90"/>
      <c r="AJ19" s="90"/>
      <c r="AK19" s="91"/>
      <c r="AL19" s="89">
        <v>25</v>
      </c>
      <c r="AM19" s="90"/>
      <c r="AN19" s="90"/>
      <c r="AO19" s="91"/>
      <c r="AP19" s="89">
        <v>10</v>
      </c>
      <c r="AQ19" s="90"/>
      <c r="AR19" s="90"/>
      <c r="AS19" s="91"/>
      <c r="AT19" s="89">
        <v>0</v>
      </c>
      <c r="AU19" s="90"/>
      <c r="AV19" s="90"/>
      <c r="AW19" s="91"/>
      <c r="AX19" s="89">
        <v>5</v>
      </c>
      <c r="AY19" s="90"/>
      <c r="AZ19" s="90"/>
      <c r="BA19" s="91"/>
      <c r="BB19" s="89">
        <v>0</v>
      </c>
      <c r="BC19" s="90"/>
      <c r="BD19" s="90"/>
      <c r="BE19" s="91"/>
      <c r="BF19" s="93" t="s">
        <v>110</v>
      </c>
      <c r="BG19" s="90"/>
      <c r="BH19" s="90"/>
      <c r="BI19" s="91"/>
      <c r="BJ19" s="89">
        <v>2</v>
      </c>
      <c r="BK19" s="90"/>
      <c r="BL19" s="90"/>
      <c r="BM19" s="91"/>
      <c r="BN19" s="89">
        <v>5</v>
      </c>
      <c r="BO19" s="90"/>
      <c r="BP19" s="90"/>
      <c r="BQ19" s="91"/>
      <c r="BR19" s="89">
        <v>5</v>
      </c>
      <c r="BS19" s="90"/>
      <c r="BT19" s="90"/>
      <c r="BU19" s="91"/>
      <c r="BV19" s="89">
        <v>10</v>
      </c>
      <c r="BW19" s="90"/>
      <c r="BX19" s="90"/>
      <c r="BY19" s="91"/>
      <c r="BZ19" s="89">
        <v>2</v>
      </c>
      <c r="CA19" s="90"/>
      <c r="CB19" s="90"/>
      <c r="CC19" s="91"/>
      <c r="CD19" s="89">
        <v>7</v>
      </c>
      <c r="CE19" s="90"/>
      <c r="CF19" s="90"/>
      <c r="CG19" s="91"/>
    </row>
    <row r="20" spans="1:85" s="54" customFormat="1" x14ac:dyDescent="0.25">
      <c r="A20" s="88" t="s">
        <v>111</v>
      </c>
      <c r="B20" s="89" t="s">
        <v>112</v>
      </c>
      <c r="C20" s="90"/>
      <c r="D20" s="90"/>
      <c r="E20" s="91"/>
      <c r="F20" s="89" t="s">
        <v>113</v>
      </c>
      <c r="G20" s="90"/>
      <c r="H20" s="90"/>
      <c r="I20" s="91"/>
      <c r="J20" s="89" t="s">
        <v>114</v>
      </c>
      <c r="K20" s="90"/>
      <c r="L20" s="90"/>
      <c r="M20" s="91"/>
      <c r="N20" s="89" t="s">
        <v>115</v>
      </c>
      <c r="O20" s="90"/>
      <c r="P20" s="90"/>
      <c r="Q20" s="91"/>
      <c r="R20" s="89" t="s">
        <v>114</v>
      </c>
      <c r="S20" s="90"/>
      <c r="T20" s="90"/>
      <c r="U20" s="91"/>
      <c r="V20" s="89" t="s">
        <v>114</v>
      </c>
      <c r="W20" s="90"/>
      <c r="X20" s="90"/>
      <c r="Y20" s="91"/>
      <c r="Z20" s="89" t="s">
        <v>114</v>
      </c>
      <c r="AA20" s="90"/>
      <c r="AB20" s="90"/>
      <c r="AC20" s="91"/>
      <c r="AD20" s="89" t="s">
        <v>114</v>
      </c>
      <c r="AE20" s="90"/>
      <c r="AF20" s="90"/>
      <c r="AG20" s="91"/>
      <c r="AH20" s="89" t="s">
        <v>114</v>
      </c>
      <c r="AI20" s="90"/>
      <c r="AJ20" s="90"/>
      <c r="AK20" s="91"/>
      <c r="AL20" s="89" t="s">
        <v>116</v>
      </c>
      <c r="AM20" s="90"/>
      <c r="AN20" s="90"/>
      <c r="AO20" s="91"/>
      <c r="AP20" s="89" t="s">
        <v>116</v>
      </c>
      <c r="AQ20" s="90"/>
      <c r="AR20" s="90"/>
      <c r="AS20" s="91"/>
      <c r="AT20" s="89" t="s">
        <v>117</v>
      </c>
      <c r="AU20" s="90"/>
      <c r="AV20" s="90"/>
      <c r="AW20" s="91"/>
      <c r="AX20" s="89" t="s">
        <v>118</v>
      </c>
      <c r="AY20" s="90"/>
      <c r="AZ20" s="90"/>
      <c r="BA20" s="91"/>
      <c r="BB20" s="89" t="s">
        <v>118</v>
      </c>
      <c r="BC20" s="90"/>
      <c r="BD20" s="90"/>
      <c r="BE20" s="91"/>
      <c r="BF20" s="89" t="s">
        <v>118</v>
      </c>
      <c r="BG20" s="90"/>
      <c r="BH20" s="90"/>
      <c r="BI20" s="91"/>
      <c r="BJ20" s="74" t="s">
        <v>119</v>
      </c>
      <c r="BK20" s="90"/>
      <c r="BL20" s="90"/>
      <c r="BM20" s="91"/>
      <c r="BN20" s="74" t="s">
        <v>119</v>
      </c>
      <c r="BO20" s="90"/>
      <c r="BP20" s="90"/>
      <c r="BQ20" s="91"/>
      <c r="BR20" s="74" t="s">
        <v>197</v>
      </c>
      <c r="BS20" s="90"/>
      <c r="BT20" s="90"/>
      <c r="BU20" s="91"/>
      <c r="BV20" s="74" t="s">
        <v>118</v>
      </c>
      <c r="BW20" s="90"/>
      <c r="BX20" s="90"/>
      <c r="BY20" s="91"/>
      <c r="BZ20" s="74" t="s">
        <v>120</v>
      </c>
      <c r="CA20" s="90"/>
      <c r="CB20" s="90"/>
      <c r="CC20" s="91"/>
      <c r="CD20" s="74" t="s">
        <v>121</v>
      </c>
      <c r="CE20" s="90"/>
      <c r="CF20" s="90"/>
      <c r="CG20" s="91"/>
    </row>
    <row r="21" spans="1:85" s="54" customFormat="1" x14ac:dyDescent="0.25">
      <c r="A21" s="88" t="s">
        <v>189</v>
      </c>
      <c r="B21" s="89" t="s">
        <v>122</v>
      </c>
      <c r="C21" s="90"/>
      <c r="D21" s="90"/>
      <c r="E21" s="91"/>
      <c r="F21" s="89" t="s">
        <v>123</v>
      </c>
      <c r="G21" s="90"/>
      <c r="H21" s="90"/>
      <c r="I21" s="91"/>
      <c r="J21" s="89" t="s">
        <v>124</v>
      </c>
      <c r="K21" s="90"/>
      <c r="L21" s="90"/>
      <c r="M21" s="91"/>
      <c r="N21" s="89" t="s">
        <v>124</v>
      </c>
      <c r="O21" s="90"/>
      <c r="P21" s="90"/>
      <c r="Q21" s="91"/>
      <c r="R21" s="89" t="s">
        <v>124</v>
      </c>
      <c r="S21" s="90"/>
      <c r="T21" s="90"/>
      <c r="U21" s="91"/>
      <c r="V21" s="89" t="s">
        <v>125</v>
      </c>
      <c r="W21" s="90"/>
      <c r="X21" s="90"/>
      <c r="Y21" s="91"/>
      <c r="Z21" s="89" t="s">
        <v>124</v>
      </c>
      <c r="AA21" s="90"/>
      <c r="AB21" s="90"/>
      <c r="AC21" s="91"/>
      <c r="AD21" s="89" t="s">
        <v>124</v>
      </c>
      <c r="AE21" s="90"/>
      <c r="AF21" s="90"/>
      <c r="AG21" s="91"/>
      <c r="AH21" s="89" t="s">
        <v>195</v>
      </c>
      <c r="AI21" s="90"/>
      <c r="AJ21" s="90"/>
      <c r="AK21" s="91"/>
      <c r="AL21" s="89" t="s">
        <v>124</v>
      </c>
      <c r="AM21" s="90"/>
      <c r="AN21" s="90"/>
      <c r="AO21" s="91"/>
      <c r="AP21" s="89" t="s">
        <v>126</v>
      </c>
      <c r="AQ21" s="90"/>
      <c r="AR21" s="90"/>
      <c r="AS21" s="91"/>
      <c r="AT21" s="89" t="s">
        <v>124</v>
      </c>
      <c r="AU21" s="90"/>
      <c r="AV21" s="90"/>
      <c r="AW21" s="91"/>
      <c r="AX21" s="89" t="s">
        <v>124</v>
      </c>
      <c r="AY21" s="90"/>
      <c r="AZ21" s="90"/>
      <c r="BA21" s="91"/>
      <c r="BB21" s="89" t="s">
        <v>124</v>
      </c>
      <c r="BC21" s="90"/>
      <c r="BD21" s="90"/>
      <c r="BE21" s="91"/>
      <c r="BF21" s="89" t="s">
        <v>127</v>
      </c>
      <c r="BG21" s="90"/>
      <c r="BH21" s="90"/>
      <c r="BI21" s="91"/>
      <c r="BJ21" s="76" t="s">
        <v>128</v>
      </c>
      <c r="BK21" s="90"/>
      <c r="BL21" s="90"/>
      <c r="BM21" s="91"/>
      <c r="BN21" s="76" t="s">
        <v>128</v>
      </c>
      <c r="BO21" s="90"/>
      <c r="BP21" s="90"/>
      <c r="BQ21" s="91"/>
      <c r="BR21" s="74" t="s">
        <v>124</v>
      </c>
      <c r="BS21" s="90"/>
      <c r="BT21" s="90"/>
      <c r="BU21" s="91"/>
      <c r="BV21" s="74" t="s">
        <v>124</v>
      </c>
      <c r="BW21" s="90"/>
      <c r="BX21" s="90"/>
      <c r="BY21" s="91"/>
      <c r="BZ21" s="74" t="s">
        <v>124</v>
      </c>
      <c r="CA21" s="90"/>
      <c r="CB21" s="90"/>
      <c r="CC21" s="91"/>
      <c r="CD21" s="76" t="s">
        <v>128</v>
      </c>
      <c r="CE21" s="90"/>
      <c r="CF21" s="90"/>
      <c r="CG21" s="91"/>
    </row>
    <row r="22" spans="1:85" s="54" customFormat="1" x14ac:dyDescent="0.25">
      <c r="A22" s="88" t="s">
        <v>129</v>
      </c>
      <c r="B22" s="89" t="s">
        <v>130</v>
      </c>
      <c r="C22" s="90"/>
      <c r="D22" s="90"/>
      <c r="E22" s="91"/>
      <c r="F22" s="89" t="s">
        <v>130</v>
      </c>
      <c r="G22" s="90"/>
      <c r="H22" s="90"/>
      <c r="I22" s="91"/>
      <c r="J22" s="89" t="s">
        <v>130</v>
      </c>
      <c r="K22" s="90"/>
      <c r="L22" s="90"/>
      <c r="M22" s="91"/>
      <c r="N22" s="89" t="s">
        <v>130</v>
      </c>
      <c r="O22" s="90"/>
      <c r="P22" s="90"/>
      <c r="Q22" s="91"/>
      <c r="R22" s="89" t="s">
        <v>130</v>
      </c>
      <c r="S22" s="90"/>
      <c r="T22" s="90"/>
      <c r="U22" s="91"/>
      <c r="V22" s="89" t="s">
        <v>130</v>
      </c>
      <c r="W22" s="90"/>
      <c r="X22" s="90"/>
      <c r="Y22" s="91"/>
      <c r="Z22" s="89" t="s">
        <v>130</v>
      </c>
      <c r="AA22" s="90"/>
      <c r="AB22" s="90"/>
      <c r="AC22" s="91"/>
      <c r="AD22" s="89" t="s">
        <v>130</v>
      </c>
      <c r="AE22" s="90"/>
      <c r="AF22" s="90"/>
      <c r="AG22" s="91"/>
      <c r="AH22" s="89" t="s">
        <v>130</v>
      </c>
      <c r="AI22" s="90"/>
      <c r="AJ22" s="90"/>
      <c r="AK22" s="91"/>
      <c r="AL22" s="89" t="s">
        <v>130</v>
      </c>
      <c r="AM22" s="90"/>
      <c r="AN22" s="90"/>
      <c r="AO22" s="91"/>
      <c r="AP22" s="89" t="s">
        <v>130</v>
      </c>
      <c r="AQ22" s="90"/>
      <c r="AR22" s="90"/>
      <c r="AS22" s="91"/>
      <c r="AT22" s="89" t="s">
        <v>130</v>
      </c>
      <c r="AU22" s="90"/>
      <c r="AV22" s="90"/>
      <c r="AW22" s="91"/>
      <c r="AX22" s="89" t="s">
        <v>130</v>
      </c>
      <c r="AY22" s="90"/>
      <c r="AZ22" s="90"/>
      <c r="BA22" s="91"/>
      <c r="BB22" s="89" t="s">
        <v>130</v>
      </c>
      <c r="BC22" s="90"/>
      <c r="BD22" s="90"/>
      <c r="BE22" s="91"/>
      <c r="BF22" s="89" t="s">
        <v>130</v>
      </c>
      <c r="BG22" s="90"/>
      <c r="BH22" s="90"/>
      <c r="BI22" s="91"/>
      <c r="BJ22" s="74" t="s">
        <v>130</v>
      </c>
      <c r="BK22" s="90"/>
      <c r="BL22" s="90"/>
      <c r="BM22" s="91"/>
      <c r="BN22" s="74" t="s">
        <v>177</v>
      </c>
      <c r="BO22" s="90"/>
      <c r="BP22" s="90"/>
      <c r="BQ22" s="91"/>
      <c r="BR22" s="74" t="s">
        <v>130</v>
      </c>
      <c r="BS22" s="90"/>
      <c r="BT22" s="90"/>
      <c r="BU22" s="91"/>
      <c r="BV22" s="74" t="s">
        <v>130</v>
      </c>
      <c r="BW22" s="90"/>
      <c r="BX22" s="90"/>
      <c r="BY22" s="91"/>
      <c r="BZ22" s="74" t="s">
        <v>130</v>
      </c>
      <c r="CA22" s="90"/>
      <c r="CB22" s="90"/>
      <c r="CC22" s="91"/>
      <c r="CD22" s="74" t="s">
        <v>130</v>
      </c>
      <c r="CE22" s="90"/>
      <c r="CF22" s="90"/>
      <c r="CG22" s="91"/>
    </row>
    <row r="23" spans="1:85" x14ac:dyDescent="0.25">
      <c r="A23" s="95" t="s">
        <v>131</v>
      </c>
      <c r="B23" s="96"/>
      <c r="C23" s="97" t="s">
        <v>132</v>
      </c>
      <c r="D23" s="97" t="s">
        <v>133</v>
      </c>
      <c r="E23" s="98" t="s">
        <v>134</v>
      </c>
      <c r="F23" s="99"/>
      <c r="G23" s="97" t="s">
        <v>132</v>
      </c>
      <c r="H23" s="97" t="s">
        <v>133</v>
      </c>
      <c r="I23" s="98" t="s">
        <v>134</v>
      </c>
      <c r="J23" s="99"/>
      <c r="K23" s="97" t="s">
        <v>132</v>
      </c>
      <c r="L23" s="97" t="s">
        <v>133</v>
      </c>
      <c r="M23" s="98" t="s">
        <v>134</v>
      </c>
      <c r="N23" s="96"/>
      <c r="O23" s="97" t="s">
        <v>132</v>
      </c>
      <c r="P23" s="97" t="s">
        <v>133</v>
      </c>
      <c r="Q23" s="98" t="s">
        <v>134</v>
      </c>
      <c r="R23" s="99"/>
      <c r="S23" s="97" t="s">
        <v>132</v>
      </c>
      <c r="T23" s="97" t="s">
        <v>133</v>
      </c>
      <c r="U23" s="98" t="s">
        <v>134</v>
      </c>
      <c r="V23" s="99"/>
      <c r="W23" s="97" t="s">
        <v>132</v>
      </c>
      <c r="X23" s="97" t="s">
        <v>133</v>
      </c>
      <c r="Y23" s="98" t="s">
        <v>134</v>
      </c>
      <c r="Z23" s="99"/>
      <c r="AA23" s="97" t="s">
        <v>132</v>
      </c>
      <c r="AB23" s="97" t="s">
        <v>133</v>
      </c>
      <c r="AC23" s="98" t="s">
        <v>134</v>
      </c>
      <c r="AD23" s="99"/>
      <c r="AE23" s="97" t="s">
        <v>132</v>
      </c>
      <c r="AF23" s="97" t="s">
        <v>133</v>
      </c>
      <c r="AG23" s="98" t="s">
        <v>134</v>
      </c>
      <c r="AH23" s="99"/>
      <c r="AI23" s="97" t="s">
        <v>132</v>
      </c>
      <c r="AJ23" s="97" t="s">
        <v>133</v>
      </c>
      <c r="AK23" s="98" t="s">
        <v>134</v>
      </c>
      <c r="AL23" s="99"/>
      <c r="AM23" s="97" t="s">
        <v>132</v>
      </c>
      <c r="AN23" s="97" t="s">
        <v>133</v>
      </c>
      <c r="AO23" s="98" t="s">
        <v>134</v>
      </c>
      <c r="AP23" s="96"/>
      <c r="AQ23" s="97" t="s">
        <v>132</v>
      </c>
      <c r="AR23" s="97" t="s">
        <v>133</v>
      </c>
      <c r="AS23" s="98" t="s">
        <v>134</v>
      </c>
      <c r="AT23" s="99"/>
      <c r="AU23" s="97" t="s">
        <v>132</v>
      </c>
      <c r="AV23" s="97" t="s">
        <v>133</v>
      </c>
      <c r="AW23" s="98" t="s">
        <v>134</v>
      </c>
      <c r="AX23" s="99"/>
      <c r="AY23" s="97" t="s">
        <v>132</v>
      </c>
      <c r="AZ23" s="97" t="s">
        <v>133</v>
      </c>
      <c r="BA23" s="98" t="s">
        <v>134</v>
      </c>
      <c r="BB23" s="99"/>
      <c r="BC23" s="97" t="s">
        <v>132</v>
      </c>
      <c r="BD23" s="97" t="s">
        <v>133</v>
      </c>
      <c r="BE23" s="98" t="s">
        <v>134</v>
      </c>
      <c r="BF23" s="100"/>
      <c r="BG23" s="97" t="s">
        <v>132</v>
      </c>
      <c r="BH23" s="97" t="s">
        <v>133</v>
      </c>
      <c r="BI23" s="98" t="s">
        <v>134</v>
      </c>
      <c r="BJ23" s="99"/>
      <c r="BK23" s="97" t="s">
        <v>132</v>
      </c>
      <c r="BL23" s="97" t="s">
        <v>133</v>
      </c>
      <c r="BM23" s="98" t="s">
        <v>134</v>
      </c>
      <c r="BN23" s="96"/>
      <c r="BO23" s="97" t="s">
        <v>132</v>
      </c>
      <c r="BP23" s="97" t="s">
        <v>133</v>
      </c>
      <c r="BQ23" s="98" t="s">
        <v>134</v>
      </c>
      <c r="BR23" s="99"/>
      <c r="BS23" s="97" t="s">
        <v>132</v>
      </c>
      <c r="BT23" s="97" t="s">
        <v>133</v>
      </c>
      <c r="BU23" s="98" t="s">
        <v>134</v>
      </c>
      <c r="BV23" s="99"/>
      <c r="BW23" s="97" t="s">
        <v>132</v>
      </c>
      <c r="BX23" s="97" t="s">
        <v>133</v>
      </c>
      <c r="BY23" s="98" t="s">
        <v>134</v>
      </c>
      <c r="BZ23" s="96"/>
      <c r="CA23" s="97" t="s">
        <v>132</v>
      </c>
      <c r="CB23" s="97" t="s">
        <v>133</v>
      </c>
      <c r="CC23" s="98" t="s">
        <v>134</v>
      </c>
      <c r="CD23" s="99"/>
      <c r="CE23" s="97" t="s">
        <v>132</v>
      </c>
      <c r="CF23" s="97" t="s">
        <v>133</v>
      </c>
      <c r="CG23" s="98" t="s">
        <v>134</v>
      </c>
    </row>
    <row r="24" spans="1:85" x14ac:dyDescent="0.25">
      <c r="A24" s="95"/>
      <c r="B24" s="19" t="s">
        <v>135</v>
      </c>
      <c r="C24" s="101">
        <v>2</v>
      </c>
      <c r="D24" s="101" t="s">
        <v>136</v>
      </c>
      <c r="E24" s="102">
        <f>(C24*100)/72</f>
        <v>2.7777777777777777</v>
      </c>
      <c r="F24" s="20" t="s">
        <v>135</v>
      </c>
      <c r="G24" s="101">
        <v>4</v>
      </c>
      <c r="H24" s="101" t="s">
        <v>136</v>
      </c>
      <c r="I24" s="102">
        <f>(G24*100)/17</f>
        <v>23.529411764705884</v>
      </c>
      <c r="J24" s="20" t="s">
        <v>137</v>
      </c>
      <c r="K24" s="101">
        <v>2</v>
      </c>
      <c r="L24" s="101" t="s">
        <v>136</v>
      </c>
      <c r="M24" s="102">
        <f>(K24*100)/41</f>
        <v>4.8780487804878048</v>
      </c>
      <c r="N24" s="20" t="s">
        <v>138</v>
      </c>
      <c r="O24" s="101">
        <v>7</v>
      </c>
      <c r="P24" s="101">
        <v>2</v>
      </c>
      <c r="Q24" s="102">
        <f>(O24*100)/38</f>
        <v>18.421052631578949</v>
      </c>
      <c r="R24" s="20" t="s">
        <v>138</v>
      </c>
      <c r="S24" s="101">
        <v>1</v>
      </c>
      <c r="T24" s="101" t="s">
        <v>136</v>
      </c>
      <c r="U24" s="102">
        <f>(S24*100)/33</f>
        <v>3.0303030303030303</v>
      </c>
      <c r="V24" s="21" t="s">
        <v>135</v>
      </c>
      <c r="W24" s="101">
        <v>2</v>
      </c>
      <c r="X24" s="101">
        <v>2</v>
      </c>
      <c r="Y24" s="102">
        <f>(W24*100)/7</f>
        <v>28.571428571428573</v>
      </c>
      <c r="Z24" s="20" t="s">
        <v>135</v>
      </c>
      <c r="AA24" s="101">
        <v>8</v>
      </c>
      <c r="AB24" s="101">
        <v>2</v>
      </c>
      <c r="AC24" s="102">
        <f>(AA24*100)/13</f>
        <v>61.53846153846154</v>
      </c>
      <c r="AD24" s="20" t="s">
        <v>135</v>
      </c>
      <c r="AE24" s="101">
        <v>3</v>
      </c>
      <c r="AF24" s="101">
        <v>2</v>
      </c>
      <c r="AG24" s="102">
        <f>(AE24*100)/19</f>
        <v>15.789473684210526</v>
      </c>
      <c r="AH24" s="20" t="s">
        <v>139</v>
      </c>
      <c r="AI24" s="101">
        <v>27</v>
      </c>
      <c r="AJ24" s="103" t="s">
        <v>140</v>
      </c>
      <c r="AK24" s="102">
        <f>(AI24*100)/34</f>
        <v>79.411764705882348</v>
      </c>
      <c r="AL24" s="20" t="s">
        <v>141</v>
      </c>
      <c r="AM24" s="101">
        <v>1</v>
      </c>
      <c r="AN24" s="101" t="s">
        <v>136</v>
      </c>
      <c r="AO24" s="102">
        <f>(AM24*100)/17</f>
        <v>5.882352941176471</v>
      </c>
      <c r="AP24" s="20" t="s">
        <v>135</v>
      </c>
      <c r="AQ24" s="101">
        <v>3</v>
      </c>
      <c r="AR24" s="101" t="s">
        <v>140</v>
      </c>
      <c r="AS24" s="102">
        <f>(AQ24*100)/19</f>
        <v>15.789473684210526</v>
      </c>
      <c r="AT24" s="20" t="s">
        <v>142</v>
      </c>
      <c r="AU24" s="101">
        <v>107</v>
      </c>
      <c r="AV24" s="101">
        <v>3</v>
      </c>
      <c r="AW24" s="102">
        <f>(AU24*100)/180</f>
        <v>59.444444444444443</v>
      </c>
      <c r="AX24" s="21" t="s">
        <v>144</v>
      </c>
      <c r="AY24" s="101">
        <v>19</v>
      </c>
      <c r="AZ24" s="101" t="s">
        <v>145</v>
      </c>
      <c r="BA24" s="102">
        <f>(AY24*100)/88</f>
        <v>21.59090909090909</v>
      </c>
      <c r="BB24" s="21" t="s">
        <v>142</v>
      </c>
      <c r="BC24" s="101">
        <v>116</v>
      </c>
      <c r="BD24" s="101">
        <v>2</v>
      </c>
      <c r="BE24" s="102">
        <f>(BC24*100)/179</f>
        <v>64.80446927374301</v>
      </c>
      <c r="BF24" s="20" t="s">
        <v>144</v>
      </c>
      <c r="BG24" s="101">
        <v>1</v>
      </c>
      <c r="BH24" s="101" t="s">
        <v>136</v>
      </c>
      <c r="BI24" s="102">
        <f t="shared" ref="BI24:BI29" si="0">(BG24*100)/677</f>
        <v>0.14771048744460857</v>
      </c>
      <c r="BJ24" s="20" t="s">
        <v>146</v>
      </c>
      <c r="BK24" s="101">
        <v>60</v>
      </c>
      <c r="BL24" s="101">
        <v>3</v>
      </c>
      <c r="BM24" s="102">
        <f>(BK24*100)/BK30</f>
        <v>100</v>
      </c>
      <c r="BN24" s="20" t="s">
        <v>146</v>
      </c>
      <c r="BO24" s="90">
        <v>3</v>
      </c>
      <c r="BP24" s="101"/>
      <c r="BQ24" s="102">
        <f>(BO24*100)/226</f>
        <v>1.3274336283185841</v>
      </c>
      <c r="BR24" s="20" t="s">
        <v>147</v>
      </c>
      <c r="BS24" s="101">
        <v>6</v>
      </c>
      <c r="BT24" s="77" t="s">
        <v>145</v>
      </c>
      <c r="BU24" s="102">
        <f>(BS24*100)/BS30</f>
        <v>100</v>
      </c>
      <c r="BV24" s="20" t="s">
        <v>137</v>
      </c>
      <c r="BW24" s="101">
        <v>207</v>
      </c>
      <c r="BX24" s="101">
        <v>3</v>
      </c>
      <c r="BY24" s="102">
        <f>(BW24*100)/351</f>
        <v>58.974358974358971</v>
      </c>
      <c r="BZ24" s="20" t="s">
        <v>137</v>
      </c>
      <c r="CA24" s="101">
        <v>36</v>
      </c>
      <c r="CB24" s="101">
        <v>3</v>
      </c>
      <c r="CC24" s="102">
        <f>(CA24*100)/243</f>
        <v>14.814814814814815</v>
      </c>
      <c r="CD24" s="20" t="s">
        <v>142</v>
      </c>
      <c r="CE24" s="101">
        <v>580</v>
      </c>
      <c r="CF24" s="101">
        <v>2</v>
      </c>
      <c r="CG24" s="102">
        <f>(CE24*100)/744</f>
        <v>77.956989247311824</v>
      </c>
    </row>
    <row r="25" spans="1:85" x14ac:dyDescent="0.25">
      <c r="A25" s="95"/>
      <c r="B25" s="19" t="s">
        <v>148</v>
      </c>
      <c r="C25" s="101">
        <v>6</v>
      </c>
      <c r="D25" s="101" t="s">
        <v>136</v>
      </c>
      <c r="E25" s="102">
        <f>(C25*100)/72</f>
        <v>8.3333333333333339</v>
      </c>
      <c r="F25" s="20" t="s">
        <v>147</v>
      </c>
      <c r="G25" s="101">
        <v>1</v>
      </c>
      <c r="H25" s="101" t="s">
        <v>136</v>
      </c>
      <c r="I25" s="102">
        <f>(G25*100)/17</f>
        <v>5.882352941176471</v>
      </c>
      <c r="J25" s="20" t="s">
        <v>135</v>
      </c>
      <c r="K25" s="101">
        <v>1</v>
      </c>
      <c r="L25" s="101" t="s">
        <v>136</v>
      </c>
      <c r="M25" s="102">
        <f>(K25*100)/41</f>
        <v>2.4390243902439024</v>
      </c>
      <c r="N25" s="20" t="s">
        <v>139</v>
      </c>
      <c r="O25" s="101">
        <v>31</v>
      </c>
      <c r="P25" s="101">
        <v>2</v>
      </c>
      <c r="Q25" s="102">
        <f>(O25*100)/38</f>
        <v>81.578947368421055</v>
      </c>
      <c r="R25" s="20" t="s">
        <v>139</v>
      </c>
      <c r="S25" s="101">
        <v>1</v>
      </c>
      <c r="T25" s="101" t="s">
        <v>136</v>
      </c>
      <c r="U25" s="102">
        <f>(S25*100)/33</f>
        <v>3.0303030303030303</v>
      </c>
      <c r="V25" s="22" t="s">
        <v>149</v>
      </c>
      <c r="W25" s="101">
        <v>1</v>
      </c>
      <c r="X25" s="101" t="s">
        <v>136</v>
      </c>
      <c r="Y25" s="102">
        <f>(W25*100)/7</f>
        <v>14.285714285714286</v>
      </c>
      <c r="Z25" s="20" t="s">
        <v>150</v>
      </c>
      <c r="AA25" s="101">
        <v>2</v>
      </c>
      <c r="AB25" s="101" t="s">
        <v>136</v>
      </c>
      <c r="AC25" s="102">
        <f>(AA25*100)/13</f>
        <v>15.384615384615385</v>
      </c>
      <c r="AD25" s="20" t="s">
        <v>146</v>
      </c>
      <c r="AE25" s="101">
        <v>16</v>
      </c>
      <c r="AF25" s="101">
        <v>2</v>
      </c>
      <c r="AG25" s="102">
        <f>(AE25*100)/19</f>
        <v>84.21052631578948</v>
      </c>
      <c r="AH25" s="20" t="s">
        <v>146</v>
      </c>
      <c r="AI25" s="101">
        <v>7</v>
      </c>
      <c r="AJ25" s="101" t="s">
        <v>140</v>
      </c>
      <c r="AK25" s="102">
        <f>(AI25*100)/34</f>
        <v>20.588235294117649</v>
      </c>
      <c r="AL25" s="20" t="s">
        <v>146</v>
      </c>
      <c r="AM25" s="101">
        <v>16</v>
      </c>
      <c r="AN25" s="101">
        <v>2</v>
      </c>
      <c r="AO25" s="102">
        <f>(AM25*100)/17</f>
        <v>94.117647058823536</v>
      </c>
      <c r="AP25" s="20" t="s">
        <v>146</v>
      </c>
      <c r="AQ25" s="101">
        <v>16</v>
      </c>
      <c r="AR25" s="101" t="s">
        <v>140</v>
      </c>
      <c r="AS25" s="102">
        <f>(AQ25*100)/19</f>
        <v>84.21052631578948</v>
      </c>
      <c r="AT25" s="20" t="s">
        <v>151</v>
      </c>
      <c r="AU25" s="101">
        <v>62</v>
      </c>
      <c r="AV25" s="101">
        <v>2</v>
      </c>
      <c r="AW25" s="102">
        <f>(AU25*100)/180</f>
        <v>34.444444444444443</v>
      </c>
      <c r="AX25" s="21" t="s">
        <v>142</v>
      </c>
      <c r="AY25" s="101">
        <v>47</v>
      </c>
      <c r="AZ25" s="101">
        <v>2</v>
      </c>
      <c r="BA25" s="102">
        <f>(AY25*100)/88</f>
        <v>53.409090909090907</v>
      </c>
      <c r="BB25" s="92" t="s">
        <v>152</v>
      </c>
      <c r="BC25" s="101">
        <v>31</v>
      </c>
      <c r="BD25" s="101" t="s">
        <v>145</v>
      </c>
      <c r="BE25" s="102">
        <f>(BC25*100)/179</f>
        <v>17.318435754189945</v>
      </c>
      <c r="BF25" s="20" t="s">
        <v>142</v>
      </c>
      <c r="BG25" s="101">
        <f>298+290</f>
        <v>588</v>
      </c>
      <c r="BH25" s="101">
        <v>3</v>
      </c>
      <c r="BI25" s="102">
        <f t="shared" si="0"/>
        <v>86.853766617429841</v>
      </c>
      <c r="BJ25" s="90"/>
      <c r="BK25" s="101"/>
      <c r="BL25" s="101"/>
      <c r="BM25" s="102"/>
      <c r="BN25" s="20" t="s">
        <v>137</v>
      </c>
      <c r="BO25" s="90">
        <v>222</v>
      </c>
      <c r="BP25" s="101"/>
      <c r="BQ25" s="102">
        <f>(BO25*100)/226</f>
        <v>98.230088495575217</v>
      </c>
      <c r="BR25" s="90"/>
      <c r="BS25" s="101"/>
      <c r="BT25" s="101"/>
      <c r="BU25" s="102"/>
      <c r="BV25" s="20" t="s">
        <v>153</v>
      </c>
      <c r="BW25" s="101">
        <v>143</v>
      </c>
      <c r="BX25" s="101">
        <v>2</v>
      </c>
      <c r="BY25" s="102">
        <f>(BW25*100)/351</f>
        <v>40.74074074074074</v>
      </c>
      <c r="BZ25" s="20" t="s">
        <v>142</v>
      </c>
      <c r="CA25" s="101">
        <v>207</v>
      </c>
      <c r="CB25" s="101">
        <v>2</v>
      </c>
      <c r="CC25" s="102">
        <f>(CA25*100)/243</f>
        <v>85.18518518518519</v>
      </c>
      <c r="CD25" s="20" t="s">
        <v>144</v>
      </c>
      <c r="CE25" s="101">
        <v>164</v>
      </c>
      <c r="CF25" s="101">
        <v>3</v>
      </c>
      <c r="CG25" s="102">
        <f>(CE25*100)/744</f>
        <v>22.043010752688172</v>
      </c>
    </row>
    <row r="26" spans="1:85" x14ac:dyDescent="0.25">
      <c r="A26" s="95"/>
      <c r="B26" s="19" t="s">
        <v>150</v>
      </c>
      <c r="C26" s="101">
        <v>50</v>
      </c>
      <c r="D26" s="101" t="s">
        <v>136</v>
      </c>
      <c r="E26" s="102">
        <f>(C26*100)/72</f>
        <v>69.444444444444443</v>
      </c>
      <c r="F26" s="20" t="s">
        <v>141</v>
      </c>
      <c r="G26" s="101">
        <v>4</v>
      </c>
      <c r="H26" s="101" t="s">
        <v>136</v>
      </c>
      <c r="I26" s="102">
        <f>(G26*100)/17</f>
        <v>23.529411764705884</v>
      </c>
      <c r="J26" s="20" t="s">
        <v>147</v>
      </c>
      <c r="K26" s="101">
        <v>38</v>
      </c>
      <c r="L26" s="101">
        <v>1</v>
      </c>
      <c r="M26" s="102">
        <f>(K26*100)/41</f>
        <v>92.682926829268297</v>
      </c>
      <c r="N26" s="90"/>
      <c r="O26" s="101"/>
      <c r="P26" s="101"/>
      <c r="Q26" s="102"/>
      <c r="R26" s="20" t="s">
        <v>146</v>
      </c>
      <c r="S26" s="101">
        <v>31</v>
      </c>
      <c r="T26" s="101">
        <v>2</v>
      </c>
      <c r="U26" s="102">
        <f>(S26*100)/33</f>
        <v>93.939393939393938</v>
      </c>
      <c r="V26" s="21" t="s">
        <v>147</v>
      </c>
      <c r="W26" s="101">
        <v>4</v>
      </c>
      <c r="X26" s="101" t="s">
        <v>136</v>
      </c>
      <c r="Y26" s="102">
        <f>(W26*100)/7</f>
        <v>57.142857142857146</v>
      </c>
      <c r="Z26" s="20" t="s">
        <v>147</v>
      </c>
      <c r="AA26" s="101">
        <v>1</v>
      </c>
      <c r="AB26" s="101" t="s">
        <v>136</v>
      </c>
      <c r="AC26" s="102">
        <f>(AA26*100)/13</f>
        <v>7.6923076923076925</v>
      </c>
      <c r="AD26" s="90"/>
      <c r="AE26" s="101"/>
      <c r="AF26" s="101"/>
      <c r="AG26" s="102"/>
      <c r="AH26" s="90"/>
      <c r="AI26" s="101"/>
      <c r="AJ26" s="101"/>
      <c r="AK26" s="102"/>
      <c r="AL26" s="90"/>
      <c r="AM26" s="101"/>
      <c r="AN26" s="101"/>
      <c r="AO26" s="102"/>
      <c r="AP26" s="90"/>
      <c r="AQ26" s="101"/>
      <c r="AR26" s="101"/>
      <c r="AS26" s="102"/>
      <c r="AT26" s="20" t="s">
        <v>154</v>
      </c>
      <c r="AU26" s="101">
        <v>9</v>
      </c>
      <c r="AV26" s="101" t="s">
        <v>145</v>
      </c>
      <c r="AW26" s="102">
        <f>(AU26*100)/180</f>
        <v>5</v>
      </c>
      <c r="AX26" s="24" t="s">
        <v>156</v>
      </c>
      <c r="AY26" s="101">
        <v>22</v>
      </c>
      <c r="AZ26" s="101" t="s">
        <v>145</v>
      </c>
      <c r="BA26" s="102">
        <f>(AY26*100)/88</f>
        <v>25</v>
      </c>
      <c r="BB26" s="21" t="s">
        <v>146</v>
      </c>
      <c r="BC26" s="101">
        <v>32</v>
      </c>
      <c r="BD26" s="101">
        <v>2</v>
      </c>
      <c r="BE26" s="102">
        <f>(BC26*100)/179</f>
        <v>17.877094972067038</v>
      </c>
      <c r="BF26" s="20" t="s">
        <v>154</v>
      </c>
      <c r="BG26" s="101">
        <v>7</v>
      </c>
      <c r="BH26" s="101" t="s">
        <v>145</v>
      </c>
      <c r="BI26" s="102">
        <f t="shared" si="0"/>
        <v>1.0339734121122599</v>
      </c>
      <c r="BJ26" s="90"/>
      <c r="BK26" s="101"/>
      <c r="BL26" s="101"/>
      <c r="BM26" s="102"/>
      <c r="BN26" s="20" t="s">
        <v>135</v>
      </c>
      <c r="BO26" s="90">
        <v>1</v>
      </c>
      <c r="BP26" s="101"/>
      <c r="BQ26" s="102">
        <f>(BO26*100)/226</f>
        <v>0.44247787610619471</v>
      </c>
      <c r="BR26" s="90"/>
      <c r="BS26" s="101"/>
      <c r="BT26" s="101"/>
      <c r="BU26" s="102"/>
      <c r="BV26" s="20" t="s">
        <v>146</v>
      </c>
      <c r="BW26" s="101">
        <v>1</v>
      </c>
      <c r="BX26" s="77" t="s">
        <v>136</v>
      </c>
      <c r="BY26" s="102">
        <f>(BW26*100)/351</f>
        <v>0.28490028490028491</v>
      </c>
      <c r="BZ26" s="90"/>
      <c r="CA26" s="101"/>
      <c r="CB26" s="101"/>
      <c r="CC26" s="102"/>
      <c r="CD26" s="90"/>
      <c r="CE26" s="101"/>
      <c r="CF26" s="101"/>
      <c r="CG26" s="102"/>
    </row>
    <row r="27" spans="1:85" x14ac:dyDescent="0.25">
      <c r="A27" s="95"/>
      <c r="B27" s="19" t="s">
        <v>141</v>
      </c>
      <c r="C27" s="101">
        <v>2</v>
      </c>
      <c r="D27" s="101" t="s">
        <v>136</v>
      </c>
      <c r="E27" s="102">
        <f>(C27*100)/72</f>
        <v>2.7777777777777777</v>
      </c>
      <c r="F27" s="20" t="s">
        <v>155</v>
      </c>
      <c r="G27" s="101">
        <v>4</v>
      </c>
      <c r="H27" s="101" t="s">
        <v>136</v>
      </c>
      <c r="I27" s="102">
        <f>(G27*100)/17</f>
        <v>23.529411764705884</v>
      </c>
      <c r="J27" s="90"/>
      <c r="K27" s="101"/>
      <c r="L27" s="101"/>
      <c r="M27" s="102"/>
      <c r="N27" s="90"/>
      <c r="O27" s="101"/>
      <c r="P27" s="101"/>
      <c r="Q27" s="102"/>
      <c r="R27" s="90"/>
      <c r="S27" s="101"/>
      <c r="T27" s="101"/>
      <c r="U27" s="102"/>
      <c r="V27" s="90"/>
      <c r="W27" s="101"/>
      <c r="X27" s="101"/>
      <c r="Y27" s="102"/>
      <c r="Z27" s="20" t="s">
        <v>139</v>
      </c>
      <c r="AA27" s="101">
        <v>2</v>
      </c>
      <c r="AB27" s="101" t="s">
        <v>136</v>
      </c>
      <c r="AC27" s="102">
        <f>(AA27*100)/13</f>
        <v>15.384615384615385</v>
      </c>
      <c r="AD27" s="90"/>
      <c r="AE27" s="101"/>
      <c r="AF27" s="101"/>
      <c r="AG27" s="102"/>
      <c r="AH27" s="90"/>
      <c r="AI27" s="101"/>
      <c r="AJ27" s="101"/>
      <c r="AK27" s="102"/>
      <c r="AL27" s="90"/>
      <c r="AM27" s="101"/>
      <c r="AN27" s="101"/>
      <c r="AO27" s="102"/>
      <c r="AP27" s="90"/>
      <c r="AQ27" s="101"/>
      <c r="AR27" s="101"/>
      <c r="AS27" s="102"/>
      <c r="AT27" s="20" t="s">
        <v>153</v>
      </c>
      <c r="AU27" s="101">
        <v>2</v>
      </c>
      <c r="AV27" s="101" t="s">
        <v>136</v>
      </c>
      <c r="AW27" s="102">
        <f>(AU27*100)/180</f>
        <v>1.1111111111111112</v>
      </c>
      <c r="AX27" s="104"/>
      <c r="AY27" s="104"/>
      <c r="AZ27" s="104"/>
      <c r="BA27" s="105"/>
      <c r="BB27" s="90"/>
      <c r="BC27" s="101"/>
      <c r="BD27" s="101"/>
      <c r="BE27" s="102"/>
      <c r="BF27" s="20" t="s">
        <v>157</v>
      </c>
      <c r="BG27" s="90">
        <v>1</v>
      </c>
      <c r="BH27" s="101">
        <v>2</v>
      </c>
      <c r="BI27" s="102">
        <f t="shared" si="0"/>
        <v>0.14771048744460857</v>
      </c>
      <c r="BJ27" s="90"/>
      <c r="BK27" s="101"/>
      <c r="BL27" s="101"/>
      <c r="BM27" s="102"/>
      <c r="BN27" s="78"/>
      <c r="BO27" s="101"/>
      <c r="BP27" s="101"/>
      <c r="BQ27" s="102"/>
      <c r="BR27" s="90"/>
      <c r="BS27" s="101"/>
      <c r="BT27" s="101"/>
      <c r="BU27" s="102"/>
      <c r="BV27" s="90"/>
      <c r="BW27" s="101"/>
      <c r="BX27" s="101"/>
      <c r="BY27" s="102"/>
      <c r="BZ27" s="90"/>
      <c r="CA27" s="101"/>
      <c r="CB27" s="101"/>
      <c r="CC27" s="102"/>
      <c r="CD27" s="90"/>
      <c r="CE27" s="101"/>
      <c r="CF27" s="101"/>
      <c r="CG27" s="102"/>
    </row>
    <row r="28" spans="1:85" x14ac:dyDescent="0.25">
      <c r="A28" s="95"/>
      <c r="B28" s="19" t="s">
        <v>138</v>
      </c>
      <c r="C28" s="101">
        <v>2</v>
      </c>
      <c r="D28" s="101" t="s">
        <v>136</v>
      </c>
      <c r="E28" s="102">
        <f>(C28*100)/72</f>
        <v>2.7777777777777777</v>
      </c>
      <c r="F28" s="20" t="s">
        <v>146</v>
      </c>
      <c r="G28" s="101">
        <v>4</v>
      </c>
      <c r="H28" s="101" t="s">
        <v>136</v>
      </c>
      <c r="I28" s="102">
        <f>(G28*100)/G30</f>
        <v>23.529411764705884</v>
      </c>
      <c r="J28" s="90"/>
      <c r="K28" s="101"/>
      <c r="L28" s="101"/>
      <c r="M28" s="102"/>
      <c r="N28" s="90"/>
      <c r="O28" s="101"/>
      <c r="P28" s="101"/>
      <c r="Q28" s="102"/>
      <c r="R28" s="90"/>
      <c r="S28" s="101"/>
      <c r="T28" s="101"/>
      <c r="U28" s="102"/>
      <c r="V28" s="101"/>
      <c r="W28" s="101"/>
      <c r="X28" s="101"/>
      <c r="Y28" s="102"/>
      <c r="Z28" s="101"/>
      <c r="AA28" s="101"/>
      <c r="AB28" s="101"/>
      <c r="AC28" s="102"/>
      <c r="AD28" s="90"/>
      <c r="AE28" s="101"/>
      <c r="AF28" s="101"/>
      <c r="AG28" s="102"/>
      <c r="AH28" s="90"/>
      <c r="AI28" s="101"/>
      <c r="AJ28" s="101"/>
      <c r="AK28" s="102"/>
      <c r="AL28" s="90"/>
      <c r="AM28" s="101"/>
      <c r="AN28" s="101"/>
      <c r="AO28" s="102"/>
      <c r="AP28" s="90"/>
      <c r="AQ28" s="101"/>
      <c r="AR28" s="101"/>
      <c r="AS28" s="102"/>
      <c r="AT28" s="90"/>
      <c r="AU28" s="101"/>
      <c r="AV28" s="101"/>
      <c r="AW28" s="102"/>
      <c r="AX28" s="90"/>
      <c r="AY28" s="101"/>
      <c r="AZ28" s="101"/>
      <c r="BA28" s="102"/>
      <c r="BB28" s="90"/>
      <c r="BC28" s="101"/>
      <c r="BD28" s="101"/>
      <c r="BE28" s="102"/>
      <c r="BF28" s="20" t="s">
        <v>153</v>
      </c>
      <c r="BG28" s="101">
        <v>79</v>
      </c>
      <c r="BH28" s="101">
        <v>2</v>
      </c>
      <c r="BI28" s="102">
        <f t="shared" si="0"/>
        <v>11.669128508124077</v>
      </c>
      <c r="BJ28" s="90"/>
      <c r="BK28" s="101"/>
      <c r="BL28" s="101"/>
      <c r="BM28" s="102"/>
      <c r="BN28" s="104"/>
      <c r="BO28" s="101"/>
      <c r="BP28" s="101"/>
      <c r="BQ28" s="102"/>
      <c r="BR28" s="90"/>
      <c r="BS28" s="101"/>
      <c r="BT28" s="101"/>
      <c r="BU28" s="102"/>
      <c r="BV28" s="90"/>
      <c r="BW28" s="101"/>
      <c r="BX28" s="101"/>
      <c r="BY28" s="102"/>
      <c r="BZ28" s="90"/>
      <c r="CA28" s="101"/>
      <c r="CB28" s="101"/>
      <c r="CC28" s="102"/>
      <c r="CD28" s="90"/>
      <c r="CE28" s="101"/>
      <c r="CF28" s="101"/>
      <c r="CG28" s="102"/>
    </row>
    <row r="29" spans="1:85" x14ac:dyDescent="0.25">
      <c r="A29" s="95"/>
      <c r="B29" s="19" t="s">
        <v>155</v>
      </c>
      <c r="C29" s="101">
        <v>10</v>
      </c>
      <c r="D29" s="101" t="s">
        <v>136</v>
      </c>
      <c r="E29" s="102">
        <f>(C29*100)/C30</f>
        <v>13.888888888888889</v>
      </c>
      <c r="F29" s="101"/>
      <c r="G29" s="101"/>
      <c r="H29" s="101"/>
      <c r="I29" s="102"/>
      <c r="J29" s="90"/>
      <c r="K29" s="101"/>
      <c r="L29" s="101"/>
      <c r="M29" s="102"/>
      <c r="N29" s="90"/>
      <c r="O29" s="101"/>
      <c r="P29" s="101"/>
      <c r="Q29" s="102"/>
      <c r="R29" s="90"/>
      <c r="S29" s="101"/>
      <c r="T29" s="101"/>
      <c r="U29" s="102"/>
      <c r="V29" s="101"/>
      <c r="W29" s="101"/>
      <c r="X29" s="101"/>
      <c r="Y29" s="102"/>
      <c r="Z29" s="101"/>
      <c r="AA29" s="101"/>
      <c r="AB29" s="101"/>
      <c r="AC29" s="102"/>
      <c r="AD29" s="90"/>
      <c r="AE29" s="101"/>
      <c r="AF29" s="101"/>
      <c r="AG29" s="102"/>
      <c r="AH29" s="90"/>
      <c r="AI29" s="101"/>
      <c r="AJ29" s="101"/>
      <c r="AK29" s="102"/>
      <c r="AL29" s="90"/>
      <c r="AM29" s="101"/>
      <c r="AN29" s="101"/>
      <c r="AO29" s="102"/>
      <c r="AP29" s="90"/>
      <c r="AQ29" s="101"/>
      <c r="AR29" s="101"/>
      <c r="AS29" s="102"/>
      <c r="AT29" s="90"/>
      <c r="AU29" s="101"/>
      <c r="AV29" s="101"/>
      <c r="AW29" s="102"/>
      <c r="AX29" s="90"/>
      <c r="AY29" s="101"/>
      <c r="AZ29" s="101"/>
      <c r="BA29" s="102"/>
      <c r="BB29" s="90"/>
      <c r="BC29" s="101"/>
      <c r="BD29" s="101"/>
      <c r="BE29" s="102"/>
      <c r="BF29" s="20" t="s">
        <v>146</v>
      </c>
      <c r="BG29" s="101">
        <v>1</v>
      </c>
      <c r="BH29" s="101" t="s">
        <v>136</v>
      </c>
      <c r="BI29" s="102">
        <f t="shared" si="0"/>
        <v>0.14771048744460857</v>
      </c>
      <c r="BJ29" s="90"/>
      <c r="BK29" s="101"/>
      <c r="BL29" s="101"/>
      <c r="BM29" s="102"/>
      <c r="BN29" s="104"/>
      <c r="BO29" s="101"/>
      <c r="BP29" s="101"/>
      <c r="BQ29" s="102"/>
      <c r="BR29" s="90"/>
      <c r="BS29" s="101"/>
      <c r="BT29" s="101"/>
      <c r="BU29" s="102"/>
      <c r="BV29" s="90"/>
      <c r="BW29" s="101"/>
      <c r="BX29" s="101"/>
      <c r="BY29" s="102"/>
      <c r="BZ29" s="90"/>
      <c r="CA29" s="101"/>
      <c r="CB29" s="101"/>
      <c r="CC29" s="102"/>
      <c r="CD29" s="90"/>
      <c r="CE29" s="101"/>
      <c r="CF29" s="101"/>
      <c r="CG29" s="102"/>
    </row>
    <row r="30" spans="1:85" ht="15.75" thickBot="1" x14ac:dyDescent="0.3">
      <c r="A30" s="79" t="s">
        <v>158</v>
      </c>
      <c r="B30" s="89"/>
      <c r="C30" s="106">
        <f>SUM(C24:C29)</f>
        <v>72</v>
      </c>
      <c r="D30" s="101"/>
      <c r="E30" s="102"/>
      <c r="F30" s="101"/>
      <c r="G30" s="106">
        <f>SUM(G24:G29)</f>
        <v>17</v>
      </c>
      <c r="H30" s="101"/>
      <c r="I30" s="102"/>
      <c r="J30" s="90"/>
      <c r="K30" s="106">
        <f>SUM(K24:K29)</f>
        <v>41</v>
      </c>
      <c r="L30" s="101"/>
      <c r="M30" s="102"/>
      <c r="N30" s="90"/>
      <c r="O30" s="106">
        <f>SUM(O24:O29)</f>
        <v>38</v>
      </c>
      <c r="P30" s="101"/>
      <c r="Q30" s="102"/>
      <c r="R30" s="90"/>
      <c r="S30" s="106">
        <f>SUM(S24:S29)</f>
        <v>33</v>
      </c>
      <c r="T30" s="101"/>
      <c r="U30" s="102"/>
      <c r="V30" s="107"/>
      <c r="W30" s="106">
        <f>SUM(W24:W29)</f>
        <v>7</v>
      </c>
      <c r="X30" s="101"/>
      <c r="Y30" s="102"/>
      <c r="Z30" s="101"/>
      <c r="AA30" s="106">
        <f>SUM(AA24:AA29)</f>
        <v>13</v>
      </c>
      <c r="AB30" s="101"/>
      <c r="AC30" s="102"/>
      <c r="AD30" s="90"/>
      <c r="AE30" s="106">
        <f>SUM(AE24:AE29)</f>
        <v>19</v>
      </c>
      <c r="AF30" s="101"/>
      <c r="AG30" s="102"/>
      <c r="AH30" s="90"/>
      <c r="AI30" s="106">
        <f>SUM(AI24:AI29)</f>
        <v>34</v>
      </c>
      <c r="AJ30" s="101"/>
      <c r="AK30" s="102"/>
      <c r="AL30" s="90"/>
      <c r="AM30" s="106">
        <f>SUM(AM24:AM29)</f>
        <v>17</v>
      </c>
      <c r="AN30" s="101"/>
      <c r="AO30" s="102"/>
      <c r="AP30" s="90"/>
      <c r="AQ30" s="106">
        <f>SUM(AQ24:AQ29)</f>
        <v>19</v>
      </c>
      <c r="AR30" s="101"/>
      <c r="AS30" s="102"/>
      <c r="AT30" s="90"/>
      <c r="AU30" s="106">
        <f>SUM(AU24:AU29)</f>
        <v>180</v>
      </c>
      <c r="AV30" s="101"/>
      <c r="AW30" s="102"/>
      <c r="AX30" s="90"/>
      <c r="AY30" s="106">
        <f>SUM(AY24:AY29)</f>
        <v>88</v>
      </c>
      <c r="AZ30" s="101"/>
      <c r="BA30" s="102"/>
      <c r="BB30" s="90"/>
      <c r="BC30" s="106">
        <f>SUM(BC24:BC29)</f>
        <v>179</v>
      </c>
      <c r="BD30" s="101"/>
      <c r="BE30" s="102"/>
      <c r="BF30" s="108"/>
      <c r="BG30" s="106">
        <f>SUM(BG24:BG29)</f>
        <v>677</v>
      </c>
      <c r="BH30" s="101"/>
      <c r="BI30" s="102"/>
      <c r="BJ30" s="90"/>
      <c r="BK30" s="106">
        <f>SUM(BK24:BK29)</f>
        <v>60</v>
      </c>
      <c r="BL30" s="101"/>
      <c r="BM30" s="102"/>
      <c r="BN30" s="104"/>
      <c r="BO30" s="109">
        <v>226</v>
      </c>
      <c r="BP30" s="101"/>
      <c r="BQ30" s="102"/>
      <c r="BR30" s="90"/>
      <c r="BS30" s="106">
        <f>SUM(BS24:BS29)</f>
        <v>6</v>
      </c>
      <c r="BT30" s="101"/>
      <c r="BU30" s="102"/>
      <c r="BV30" s="90"/>
      <c r="BW30" s="106">
        <f>SUM(BW24:BW29)</f>
        <v>351</v>
      </c>
      <c r="BX30" s="101"/>
      <c r="BY30" s="102"/>
      <c r="BZ30" s="90"/>
      <c r="CA30" s="106">
        <f>SUM(CA24:CA29)</f>
        <v>243</v>
      </c>
      <c r="CB30" s="101"/>
      <c r="CC30" s="102"/>
      <c r="CD30" s="90"/>
      <c r="CE30" s="106">
        <f>SUM(CE24:CE29)</f>
        <v>744</v>
      </c>
      <c r="CF30" s="101"/>
      <c r="CG30" s="102"/>
    </row>
    <row r="31" spans="1:85" s="54" customFormat="1" x14ac:dyDescent="0.25">
      <c r="A31" s="73" t="s">
        <v>159</v>
      </c>
      <c r="B31" s="67" t="s">
        <v>160</v>
      </c>
      <c r="C31" s="86"/>
      <c r="D31" s="86"/>
      <c r="E31" s="87"/>
      <c r="F31" s="86"/>
      <c r="G31" s="86"/>
      <c r="H31" s="86"/>
      <c r="I31" s="87"/>
      <c r="J31" s="68" t="s">
        <v>146</v>
      </c>
      <c r="K31" s="86"/>
      <c r="L31" s="86"/>
      <c r="M31" s="87"/>
      <c r="N31" s="68" t="s">
        <v>161</v>
      </c>
      <c r="O31" s="86"/>
      <c r="P31" s="86"/>
      <c r="Q31" s="87"/>
      <c r="R31" s="68" t="s">
        <v>162</v>
      </c>
      <c r="S31" s="86"/>
      <c r="T31" s="86"/>
      <c r="U31" s="87"/>
      <c r="V31" s="110"/>
      <c r="W31" s="86"/>
      <c r="X31" s="86"/>
      <c r="Y31" s="87"/>
      <c r="Z31" s="69" t="s">
        <v>149</v>
      </c>
      <c r="AA31" s="86"/>
      <c r="AB31" s="86"/>
      <c r="AC31" s="87"/>
      <c r="AD31" s="70" t="s">
        <v>139</v>
      </c>
      <c r="AE31" s="86"/>
      <c r="AF31" s="86"/>
      <c r="AG31" s="87"/>
      <c r="AH31" s="70" t="s">
        <v>135</v>
      </c>
      <c r="AI31" s="86"/>
      <c r="AJ31" s="86"/>
      <c r="AK31" s="87"/>
      <c r="AL31" s="68" t="s">
        <v>163</v>
      </c>
      <c r="AM31" s="86"/>
      <c r="AN31" s="86" t="s">
        <v>136</v>
      </c>
      <c r="AO31" s="87">
        <v>-1</v>
      </c>
      <c r="AP31" s="68" t="s">
        <v>141</v>
      </c>
      <c r="AQ31" s="86"/>
      <c r="AR31" s="86" t="s">
        <v>145</v>
      </c>
      <c r="AS31" s="87">
        <v>3</v>
      </c>
      <c r="AT31" s="68" t="s">
        <v>163</v>
      </c>
      <c r="AU31" s="86"/>
      <c r="AV31" s="86" t="s">
        <v>136</v>
      </c>
      <c r="AW31" s="87">
        <v>-1</v>
      </c>
      <c r="AX31" s="68" t="s">
        <v>154</v>
      </c>
      <c r="AY31" s="86"/>
      <c r="AZ31" s="86" t="s">
        <v>136</v>
      </c>
      <c r="BA31" s="87">
        <v>-1</v>
      </c>
      <c r="BB31" s="68" t="s">
        <v>154</v>
      </c>
      <c r="BC31" s="86"/>
      <c r="BD31" s="86" t="s">
        <v>145</v>
      </c>
      <c r="BE31" s="87">
        <v>2</v>
      </c>
      <c r="BF31" s="111"/>
      <c r="BG31" s="86"/>
      <c r="BH31" s="86"/>
      <c r="BI31" s="87"/>
      <c r="BJ31" s="68" t="s">
        <v>137</v>
      </c>
      <c r="BK31" s="86"/>
      <c r="BL31" s="80" t="s">
        <v>136</v>
      </c>
      <c r="BM31" s="81" t="s">
        <v>192</v>
      </c>
      <c r="BN31" s="68" t="s">
        <v>146</v>
      </c>
      <c r="BO31" s="86"/>
      <c r="BP31" s="86"/>
      <c r="BQ31" s="81">
        <v>2</v>
      </c>
      <c r="BR31" s="68" t="s">
        <v>146</v>
      </c>
      <c r="BS31" s="86"/>
      <c r="BT31" s="86"/>
      <c r="BU31" s="87">
        <v>2</v>
      </c>
      <c r="BV31" s="68" t="s">
        <v>137</v>
      </c>
      <c r="BW31" s="86"/>
      <c r="BX31" s="86"/>
      <c r="BY31" s="87">
        <v>3</v>
      </c>
      <c r="BZ31" s="68" t="s">
        <v>146</v>
      </c>
      <c r="CA31" s="86"/>
      <c r="CB31" s="86"/>
      <c r="CC31" s="82" t="s">
        <v>192</v>
      </c>
      <c r="CD31" s="68" t="s">
        <v>154</v>
      </c>
      <c r="CE31" s="86"/>
      <c r="CF31" s="86"/>
      <c r="CG31" s="82" t="s">
        <v>192</v>
      </c>
    </row>
    <row r="32" spans="1:85" s="54" customFormat="1" x14ac:dyDescent="0.25">
      <c r="A32" s="88"/>
      <c r="B32" s="19" t="s">
        <v>164</v>
      </c>
      <c r="C32" s="90"/>
      <c r="D32" s="90"/>
      <c r="E32" s="91"/>
      <c r="F32" s="90"/>
      <c r="G32" s="90"/>
      <c r="H32" s="90"/>
      <c r="I32" s="91"/>
      <c r="J32" s="20" t="s">
        <v>162</v>
      </c>
      <c r="K32" s="90"/>
      <c r="L32" s="90"/>
      <c r="M32" s="91"/>
      <c r="N32" s="20" t="s">
        <v>146</v>
      </c>
      <c r="O32" s="90"/>
      <c r="P32" s="90"/>
      <c r="Q32" s="91"/>
      <c r="R32" s="90"/>
      <c r="S32" s="90"/>
      <c r="T32" s="90"/>
      <c r="U32" s="91"/>
      <c r="V32" s="89"/>
      <c r="W32" s="90"/>
      <c r="X32" s="90"/>
      <c r="Y32" s="91"/>
      <c r="Z32" s="20" t="s">
        <v>146</v>
      </c>
      <c r="AA32" s="90"/>
      <c r="AB32" s="90"/>
      <c r="AC32" s="91"/>
      <c r="AD32" s="24" t="s">
        <v>149</v>
      </c>
      <c r="AE32" s="90"/>
      <c r="AF32" s="90"/>
      <c r="AG32" s="91"/>
      <c r="AH32" s="21" t="s">
        <v>138</v>
      </c>
      <c r="AI32" s="90"/>
      <c r="AJ32" s="90"/>
      <c r="AK32" s="91"/>
      <c r="AL32" s="20" t="s">
        <v>135</v>
      </c>
      <c r="AM32" s="90"/>
      <c r="AN32" s="90" t="s">
        <v>145</v>
      </c>
      <c r="AO32" s="91">
        <v>5</v>
      </c>
      <c r="AP32" s="24" t="s">
        <v>165</v>
      </c>
      <c r="AQ32" s="90"/>
      <c r="AR32" s="90" t="s">
        <v>136</v>
      </c>
      <c r="AS32" s="91">
        <v>-1</v>
      </c>
      <c r="AT32" s="20" t="s">
        <v>146</v>
      </c>
      <c r="AU32" s="90"/>
      <c r="AV32" s="90" t="s">
        <v>136</v>
      </c>
      <c r="AW32" s="91">
        <v>3</v>
      </c>
      <c r="AX32" s="20" t="s">
        <v>166</v>
      </c>
      <c r="AY32" s="90"/>
      <c r="AZ32" s="90"/>
      <c r="BA32" s="91">
        <v>80</v>
      </c>
      <c r="BB32" s="20" t="s">
        <v>153</v>
      </c>
      <c r="BC32" s="90"/>
      <c r="BD32" s="90" t="s">
        <v>136</v>
      </c>
      <c r="BE32" s="91">
        <v>-1</v>
      </c>
      <c r="BF32" s="112"/>
      <c r="BG32" s="90"/>
      <c r="BH32" s="90"/>
      <c r="BI32" s="91"/>
      <c r="BJ32" s="20" t="s">
        <v>135</v>
      </c>
      <c r="BK32" s="90"/>
      <c r="BL32" s="75" t="s">
        <v>136</v>
      </c>
      <c r="BM32" s="83" t="s">
        <v>193</v>
      </c>
      <c r="BN32" s="20" t="s">
        <v>137</v>
      </c>
      <c r="BO32" s="90"/>
      <c r="BP32" s="90"/>
      <c r="BQ32" s="83" t="s">
        <v>193</v>
      </c>
      <c r="BR32" s="20" t="s">
        <v>135</v>
      </c>
      <c r="BS32" s="90"/>
      <c r="BT32" s="90"/>
      <c r="BU32" s="83" t="s">
        <v>192</v>
      </c>
      <c r="BV32" s="20" t="s">
        <v>142</v>
      </c>
      <c r="BW32" s="90"/>
      <c r="BX32" s="90"/>
      <c r="BY32" s="83" t="s">
        <v>192</v>
      </c>
      <c r="BZ32" s="90"/>
      <c r="CA32" s="90"/>
      <c r="CB32" s="90"/>
      <c r="CC32" s="91"/>
      <c r="CD32" s="20" t="s">
        <v>146</v>
      </c>
      <c r="CE32" s="90"/>
      <c r="CF32" s="90"/>
      <c r="CG32" s="84" t="s">
        <v>193</v>
      </c>
    </row>
    <row r="33" spans="1:85" s="54" customFormat="1" x14ac:dyDescent="0.25">
      <c r="A33" s="88"/>
      <c r="B33" s="19" t="s">
        <v>146</v>
      </c>
      <c r="C33" s="90"/>
      <c r="D33" s="90"/>
      <c r="E33" s="91"/>
      <c r="F33" s="89"/>
      <c r="G33" s="90"/>
      <c r="H33" s="90"/>
      <c r="I33" s="91"/>
      <c r="J33" s="90"/>
      <c r="K33" s="90"/>
      <c r="L33" s="90"/>
      <c r="M33" s="91"/>
      <c r="N33" s="20" t="s">
        <v>162</v>
      </c>
      <c r="O33" s="90"/>
      <c r="P33" s="90"/>
      <c r="Q33" s="91"/>
      <c r="R33" s="90"/>
      <c r="S33" s="90"/>
      <c r="T33" s="90"/>
      <c r="U33" s="91"/>
      <c r="V33" s="89"/>
      <c r="W33" s="90"/>
      <c r="X33" s="90"/>
      <c r="Y33" s="91"/>
      <c r="Z33" s="90"/>
      <c r="AA33" s="90"/>
      <c r="AB33" s="90"/>
      <c r="AC33" s="91"/>
      <c r="AD33" s="21" t="s">
        <v>138</v>
      </c>
      <c r="AE33" s="90"/>
      <c r="AF33" s="90"/>
      <c r="AG33" s="91"/>
      <c r="AH33" s="24" t="s">
        <v>149</v>
      </c>
      <c r="AI33" s="90"/>
      <c r="AJ33" s="90"/>
      <c r="AK33" s="91"/>
      <c r="AL33" s="20" t="s">
        <v>139</v>
      </c>
      <c r="AM33" s="90"/>
      <c r="AN33" s="90" t="s">
        <v>145</v>
      </c>
      <c r="AO33" s="91">
        <v>3</v>
      </c>
      <c r="AP33" s="20" t="s">
        <v>163</v>
      </c>
      <c r="AQ33" s="90"/>
      <c r="AR33" s="90" t="s">
        <v>136</v>
      </c>
      <c r="AS33" s="91">
        <v>-1</v>
      </c>
      <c r="AT33" s="20" t="s">
        <v>166</v>
      </c>
      <c r="AU33" s="90"/>
      <c r="AV33" s="90">
        <v>4</v>
      </c>
      <c r="AW33" s="91">
        <v>70</v>
      </c>
      <c r="AX33" s="90"/>
      <c r="AY33" s="90"/>
      <c r="AZ33" s="90"/>
      <c r="BA33" s="91"/>
      <c r="BB33" s="90"/>
      <c r="BC33" s="90"/>
      <c r="BD33" s="90"/>
      <c r="BE33" s="91"/>
      <c r="BF33" s="112"/>
      <c r="BG33" s="90"/>
      <c r="BH33" s="90"/>
      <c r="BI33" s="91"/>
      <c r="BJ33" s="90"/>
      <c r="BK33" s="90"/>
      <c r="BL33" s="90"/>
      <c r="BM33" s="91"/>
      <c r="BN33" s="20" t="s">
        <v>135</v>
      </c>
      <c r="BO33" s="90"/>
      <c r="BP33" s="90"/>
      <c r="BQ33" s="83">
        <v>5</v>
      </c>
      <c r="BR33" s="90"/>
      <c r="BS33" s="90"/>
      <c r="BT33" s="90"/>
      <c r="BU33" s="91"/>
      <c r="BV33" s="90"/>
      <c r="BW33" s="90"/>
      <c r="BX33" s="90"/>
      <c r="BY33" s="91"/>
      <c r="BZ33" s="89"/>
      <c r="CA33" s="90"/>
      <c r="CB33" s="90"/>
      <c r="CC33" s="91"/>
      <c r="CD33" s="26" t="s">
        <v>167</v>
      </c>
      <c r="CE33" s="90"/>
      <c r="CF33" s="90"/>
      <c r="CG33" s="84" t="s">
        <v>194</v>
      </c>
    </row>
    <row r="34" spans="1:85" s="54" customFormat="1" x14ac:dyDescent="0.25">
      <c r="A34" s="88"/>
      <c r="B34" s="19" t="s">
        <v>147</v>
      </c>
      <c r="C34" s="90"/>
      <c r="D34" s="90"/>
      <c r="E34" s="91"/>
      <c r="F34" s="89"/>
      <c r="G34" s="90"/>
      <c r="H34" s="90"/>
      <c r="I34" s="91"/>
      <c r="J34" s="90"/>
      <c r="K34" s="90"/>
      <c r="L34" s="90"/>
      <c r="M34" s="91"/>
      <c r="N34" s="20" t="s">
        <v>147</v>
      </c>
      <c r="O34" s="90"/>
      <c r="P34" s="90"/>
      <c r="Q34" s="91"/>
      <c r="R34" s="89"/>
      <c r="S34" s="90"/>
      <c r="T34" s="90"/>
      <c r="U34" s="91"/>
      <c r="V34" s="89"/>
      <c r="W34" s="90"/>
      <c r="X34" s="90"/>
      <c r="Y34" s="91"/>
      <c r="Z34" s="89"/>
      <c r="AA34" s="90"/>
      <c r="AB34" s="90"/>
      <c r="AC34" s="91"/>
      <c r="AD34" s="90"/>
      <c r="AE34" s="90"/>
      <c r="AF34" s="90"/>
      <c r="AG34" s="91"/>
      <c r="AH34" s="89"/>
      <c r="AI34" s="90"/>
      <c r="AJ34" s="90"/>
      <c r="AK34" s="91"/>
      <c r="AL34" s="20" t="s">
        <v>138</v>
      </c>
      <c r="AM34" s="90"/>
      <c r="AN34" s="90" t="s">
        <v>136</v>
      </c>
      <c r="AO34" s="91">
        <v>3</v>
      </c>
      <c r="AP34" s="90"/>
      <c r="AQ34" s="90"/>
      <c r="AR34" s="90"/>
      <c r="AS34" s="91"/>
      <c r="AT34" s="90"/>
      <c r="AU34" s="90"/>
      <c r="AV34" s="90"/>
      <c r="AW34" s="91"/>
      <c r="AX34" s="89"/>
      <c r="AY34" s="90"/>
      <c r="AZ34" s="90"/>
      <c r="BA34" s="91"/>
      <c r="BB34" s="89"/>
      <c r="BC34" s="90"/>
      <c r="BD34" s="90"/>
      <c r="BE34" s="91"/>
      <c r="BF34" s="112"/>
      <c r="BG34" s="90"/>
      <c r="BH34" s="90"/>
      <c r="BI34" s="91"/>
      <c r="BJ34" s="89"/>
      <c r="BK34" s="90"/>
      <c r="BL34" s="90"/>
      <c r="BM34" s="91"/>
      <c r="BN34" s="90"/>
      <c r="BO34" s="90"/>
      <c r="BP34" s="90"/>
      <c r="BQ34" s="91"/>
      <c r="BR34" s="89"/>
      <c r="BS34" s="90"/>
      <c r="BT34" s="90"/>
      <c r="BU34" s="91"/>
      <c r="BV34" s="90"/>
      <c r="BW34" s="90"/>
      <c r="BX34" s="90"/>
      <c r="BY34" s="91"/>
      <c r="BZ34" s="89"/>
      <c r="CA34" s="90"/>
      <c r="CB34" s="90"/>
      <c r="CC34" s="91"/>
      <c r="CD34" s="89"/>
      <c r="CE34" s="90"/>
      <c r="CF34" s="90"/>
      <c r="CG34" s="91"/>
    </row>
    <row r="35" spans="1:85" s="54" customFormat="1" x14ac:dyDescent="0.25">
      <c r="A35" s="71"/>
      <c r="B35" s="23"/>
      <c r="C35" s="16"/>
      <c r="D35" s="16"/>
      <c r="E35" s="17"/>
      <c r="F35" s="23"/>
      <c r="G35" s="16"/>
      <c r="H35" s="16"/>
      <c r="I35" s="17"/>
      <c r="J35" s="23"/>
      <c r="K35" s="16"/>
      <c r="L35" s="16"/>
      <c r="M35" s="17"/>
      <c r="N35" s="23"/>
      <c r="O35" s="16"/>
      <c r="P35" s="16"/>
      <c r="Q35" s="17"/>
      <c r="R35" s="23"/>
      <c r="S35" s="16"/>
      <c r="T35" s="16"/>
      <c r="U35" s="17"/>
      <c r="V35" s="23"/>
      <c r="W35" s="16"/>
      <c r="X35" s="16"/>
      <c r="Y35" s="17"/>
      <c r="Z35" s="23"/>
      <c r="AA35" s="16"/>
      <c r="AB35" s="16"/>
      <c r="AC35" s="17"/>
      <c r="AD35" s="23"/>
      <c r="AE35" s="16"/>
      <c r="AF35" s="16"/>
      <c r="AG35" s="17"/>
      <c r="AH35" s="23"/>
      <c r="AI35" s="16"/>
      <c r="AJ35" s="16"/>
      <c r="AK35" s="17"/>
      <c r="AL35" s="16"/>
      <c r="AM35" s="16"/>
      <c r="AN35" s="16"/>
      <c r="AO35" s="17"/>
      <c r="AP35" s="23"/>
      <c r="AQ35" s="16"/>
      <c r="AR35" s="16"/>
      <c r="AS35" s="17"/>
      <c r="AT35" s="16"/>
      <c r="AU35" s="16"/>
      <c r="AV35" s="16"/>
      <c r="AW35" s="17"/>
      <c r="AX35" s="23"/>
      <c r="AY35" s="16"/>
      <c r="AZ35" s="16"/>
      <c r="BA35" s="17"/>
      <c r="BB35" s="23"/>
      <c r="BC35" s="16"/>
      <c r="BD35" s="16"/>
      <c r="BE35" s="17"/>
      <c r="BF35" s="25"/>
      <c r="BG35" s="16"/>
      <c r="BH35" s="16"/>
      <c r="BI35" s="17"/>
      <c r="BJ35" s="23"/>
      <c r="BK35" s="16"/>
      <c r="BL35" s="16"/>
      <c r="BM35" s="17"/>
      <c r="BN35" s="23"/>
      <c r="BO35" s="16"/>
      <c r="BP35" s="16"/>
      <c r="BQ35" s="17"/>
      <c r="BR35" s="23"/>
      <c r="BS35" s="16"/>
      <c r="BT35" s="16"/>
      <c r="BU35" s="17"/>
      <c r="BV35" s="16"/>
      <c r="BW35" s="16"/>
      <c r="BX35" s="16"/>
      <c r="BY35" s="17"/>
      <c r="BZ35" s="23"/>
      <c r="CA35" s="16"/>
      <c r="CB35" s="16"/>
      <c r="CC35" s="17"/>
      <c r="CD35" s="23"/>
      <c r="CE35" s="16"/>
      <c r="CF35" s="16"/>
      <c r="CG35" s="17"/>
    </row>
    <row r="36" spans="1:85" s="54" customFormat="1" x14ac:dyDescent="0.25">
      <c r="A36" s="71"/>
      <c r="B36" s="23"/>
      <c r="C36" s="16"/>
      <c r="D36" s="16"/>
      <c r="E36" s="17"/>
      <c r="F36" s="23"/>
      <c r="G36" s="16"/>
      <c r="H36" s="16"/>
      <c r="I36" s="17"/>
      <c r="J36" s="23"/>
      <c r="K36" s="16"/>
      <c r="L36" s="16"/>
      <c r="M36" s="17"/>
      <c r="N36" s="23"/>
      <c r="O36" s="16"/>
      <c r="P36" s="16"/>
      <c r="Q36" s="17"/>
      <c r="R36" s="23"/>
      <c r="S36" s="16"/>
      <c r="T36" s="16"/>
      <c r="U36" s="17"/>
      <c r="V36" s="23"/>
      <c r="W36" s="16"/>
      <c r="X36" s="16"/>
      <c r="Y36" s="17"/>
      <c r="Z36" s="23"/>
      <c r="AA36" s="16"/>
      <c r="AB36" s="16"/>
      <c r="AC36" s="17"/>
      <c r="AD36" s="23"/>
      <c r="AE36" s="16"/>
      <c r="AF36" s="16"/>
      <c r="AG36" s="17"/>
      <c r="AH36" s="23"/>
      <c r="AI36" s="16"/>
      <c r="AJ36" s="16"/>
      <c r="AK36" s="17"/>
      <c r="AL36" s="23"/>
      <c r="AM36" s="16"/>
      <c r="AN36" s="16"/>
      <c r="AO36" s="17"/>
      <c r="AP36" s="23"/>
      <c r="AQ36" s="16"/>
      <c r="AR36" s="16"/>
      <c r="AS36" s="17"/>
      <c r="AT36" s="23"/>
      <c r="AU36" s="16"/>
      <c r="AV36" s="16"/>
      <c r="AW36" s="17"/>
      <c r="AX36" s="23"/>
      <c r="AY36" s="16"/>
      <c r="AZ36" s="16"/>
      <c r="BA36" s="17"/>
      <c r="BB36" s="23"/>
      <c r="BC36" s="16"/>
      <c r="BD36" s="16"/>
      <c r="BE36" s="17"/>
      <c r="BF36" s="25"/>
      <c r="BG36" s="16"/>
      <c r="BH36" s="16"/>
      <c r="BI36" s="17"/>
      <c r="BJ36" s="23"/>
      <c r="BK36" s="16"/>
      <c r="BL36" s="16"/>
      <c r="BM36" s="17"/>
      <c r="BN36" s="23"/>
      <c r="BO36" s="16"/>
      <c r="BP36" s="16"/>
      <c r="BQ36" s="17"/>
      <c r="BR36" s="23"/>
      <c r="BS36" s="16"/>
      <c r="BT36" s="16"/>
      <c r="BU36" s="17"/>
      <c r="BV36" s="16"/>
      <c r="BW36" s="16"/>
      <c r="BX36" s="16"/>
      <c r="BY36" s="17"/>
      <c r="BZ36" s="23"/>
      <c r="CA36" s="16"/>
      <c r="CB36" s="16"/>
      <c r="CC36" s="17"/>
      <c r="CD36" s="23"/>
      <c r="CE36" s="16"/>
      <c r="CF36" s="16"/>
      <c r="CG36" s="17"/>
    </row>
    <row r="37" spans="1:85" s="54" customFormat="1" ht="15.75" thickBot="1" x14ac:dyDescent="0.3">
      <c r="A37" s="72"/>
      <c r="B37" s="63"/>
      <c r="C37" s="64"/>
      <c r="D37" s="64"/>
      <c r="E37" s="65"/>
      <c r="F37" s="63"/>
      <c r="G37" s="64"/>
      <c r="H37" s="64"/>
      <c r="I37" s="65"/>
      <c r="J37" s="63"/>
      <c r="K37" s="64"/>
      <c r="L37" s="64"/>
      <c r="M37" s="65"/>
      <c r="N37" s="63"/>
      <c r="O37" s="64"/>
      <c r="P37" s="64"/>
      <c r="Q37" s="65"/>
      <c r="R37" s="63"/>
      <c r="S37" s="64"/>
      <c r="T37" s="64"/>
      <c r="U37" s="65"/>
      <c r="V37" s="63"/>
      <c r="W37" s="64"/>
      <c r="X37" s="64"/>
      <c r="Y37" s="65"/>
      <c r="Z37" s="63"/>
      <c r="AA37" s="64"/>
      <c r="AB37" s="64"/>
      <c r="AC37" s="65"/>
      <c r="AD37" s="63"/>
      <c r="AE37" s="64"/>
      <c r="AF37" s="64"/>
      <c r="AG37" s="65"/>
      <c r="AH37" s="63"/>
      <c r="AI37" s="64"/>
      <c r="AJ37" s="64"/>
      <c r="AK37" s="65"/>
      <c r="AL37" s="63"/>
      <c r="AM37" s="64"/>
      <c r="AN37" s="64"/>
      <c r="AO37" s="65"/>
      <c r="AP37" s="63"/>
      <c r="AQ37" s="64"/>
      <c r="AR37" s="64"/>
      <c r="AS37" s="65"/>
      <c r="AT37" s="63"/>
      <c r="AU37" s="64"/>
      <c r="AV37" s="64"/>
      <c r="AW37" s="65"/>
      <c r="AX37" s="63"/>
      <c r="AY37" s="64"/>
      <c r="AZ37" s="64"/>
      <c r="BA37" s="65"/>
      <c r="BB37" s="63"/>
      <c r="BC37" s="64"/>
      <c r="BD37" s="64"/>
      <c r="BE37" s="65"/>
      <c r="BF37" s="66"/>
      <c r="BG37" s="64"/>
      <c r="BH37" s="64"/>
      <c r="BI37" s="65"/>
      <c r="BJ37" s="63"/>
      <c r="BK37" s="64"/>
      <c r="BL37" s="64"/>
      <c r="BM37" s="65"/>
      <c r="BN37" s="63"/>
      <c r="BO37" s="64"/>
      <c r="BP37" s="64"/>
      <c r="BQ37" s="65"/>
      <c r="BR37" s="63"/>
      <c r="BS37" s="64"/>
      <c r="BT37" s="64"/>
      <c r="BU37" s="65"/>
      <c r="BV37" s="63"/>
      <c r="BW37" s="64"/>
      <c r="BX37" s="64"/>
      <c r="BY37" s="65"/>
      <c r="BZ37" s="63"/>
      <c r="CA37" s="64"/>
      <c r="CB37" s="64"/>
      <c r="CC37" s="65"/>
      <c r="CD37" s="63"/>
      <c r="CE37" s="64"/>
      <c r="CF37" s="64"/>
      <c r="CG37" s="65"/>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8"/>
  <sheetViews>
    <sheetView workbookViewId="0">
      <selection activeCell="AM35" sqref="AM35"/>
    </sheetView>
  </sheetViews>
  <sheetFormatPr baseColWidth="10" defaultRowHeight="15" x14ac:dyDescent="0.25"/>
  <cols>
    <col min="1" max="1" width="30.7109375" style="2" customWidth="1"/>
    <col min="2" max="2" width="14.28515625" style="5" customWidth="1"/>
    <col min="3" max="3" width="32.28515625" style="2" customWidth="1"/>
    <col min="4" max="4" width="11.42578125" style="5"/>
    <col min="5" max="5" width="32.42578125" style="2" customWidth="1"/>
    <col min="6" max="6" width="11.42578125" style="5"/>
    <col min="7" max="7" width="30.7109375" style="2" customWidth="1"/>
    <col min="8" max="8" width="11.42578125" style="5"/>
    <col min="9" max="9" width="30.7109375" style="2" customWidth="1"/>
    <col min="10" max="10" width="11.42578125" style="5"/>
    <col min="11" max="11" width="30.5703125" style="2" customWidth="1"/>
    <col min="12" max="12" width="11.42578125" style="5"/>
    <col min="13" max="13" width="30.7109375" style="2" customWidth="1"/>
    <col min="14" max="14" width="11.42578125" style="5"/>
    <col min="15" max="15" width="30.7109375" style="2" customWidth="1"/>
    <col min="16" max="16" width="11.42578125" style="5"/>
    <col min="17" max="17" width="30.5703125" style="2" customWidth="1"/>
    <col min="18" max="18" width="11.42578125" style="5"/>
    <col min="19" max="19" width="30.7109375" style="2" customWidth="1"/>
    <col min="20" max="20" width="11.42578125" style="5"/>
    <col min="21" max="21" width="30.7109375" style="2" customWidth="1"/>
    <col min="22" max="22" width="11.42578125" style="5"/>
    <col min="23" max="23" width="30.7109375" style="2" customWidth="1"/>
    <col min="24" max="24" width="11.42578125" style="5"/>
    <col min="25" max="25" width="30.42578125" style="2" customWidth="1"/>
    <col min="26" max="26" width="11.42578125" style="5"/>
    <col min="27" max="27" width="30.7109375" style="2" customWidth="1"/>
    <col min="28" max="28" width="11.42578125" style="5"/>
    <col min="29" max="29" width="30.7109375" style="2" customWidth="1"/>
    <col min="30" max="30" width="11.42578125" style="5"/>
    <col min="31" max="31" width="30.7109375" style="2" customWidth="1"/>
    <col min="32" max="32" width="11.42578125" style="5"/>
    <col min="33" max="33" width="30.7109375" style="2" customWidth="1"/>
    <col min="34" max="34" width="12.5703125" style="5" bestFit="1" customWidth="1"/>
    <col min="35" max="35" width="30.7109375" style="2" customWidth="1"/>
    <col min="36" max="36" width="11.42578125" style="5"/>
    <col min="37" max="37" width="30.5703125" style="2" customWidth="1"/>
    <col min="38" max="38" width="11.42578125" style="5"/>
    <col min="39" max="39" width="30.7109375" style="2" customWidth="1"/>
    <col min="40" max="40" width="11.42578125" style="5"/>
    <col min="41" max="41" width="30.7109375" style="2" customWidth="1"/>
    <col min="42" max="42" width="11.42578125" style="5"/>
    <col min="43" max="16384" width="11.42578125" style="2"/>
  </cols>
  <sheetData>
    <row r="1" spans="1:42" s="54" customFormat="1" ht="23.25" customHeight="1" thickBot="1" x14ac:dyDescent="0.3">
      <c r="A1" s="126" t="s">
        <v>242</v>
      </c>
      <c r="B1" s="123"/>
      <c r="C1" s="124" t="s">
        <v>241</v>
      </c>
      <c r="D1" s="125"/>
      <c r="E1" s="124" t="s">
        <v>240</v>
      </c>
      <c r="F1" s="125"/>
      <c r="G1" s="124" t="s">
        <v>239</v>
      </c>
      <c r="H1" s="125"/>
      <c r="I1" s="124" t="s">
        <v>238</v>
      </c>
      <c r="J1" s="125"/>
      <c r="K1" s="124" t="s">
        <v>237</v>
      </c>
      <c r="L1" s="125"/>
      <c r="M1" s="124" t="s">
        <v>236</v>
      </c>
      <c r="N1" s="125"/>
      <c r="O1" s="124" t="s">
        <v>235</v>
      </c>
      <c r="P1" s="125"/>
      <c r="Q1" s="124" t="s">
        <v>234</v>
      </c>
      <c r="R1" s="125"/>
      <c r="S1" s="124" t="s">
        <v>233</v>
      </c>
      <c r="T1" s="125"/>
      <c r="U1" s="124" t="s">
        <v>232</v>
      </c>
      <c r="V1" s="125"/>
      <c r="W1" s="124" t="s">
        <v>231</v>
      </c>
      <c r="X1" s="125"/>
      <c r="Y1" s="124" t="s">
        <v>230</v>
      </c>
      <c r="Z1" s="125"/>
      <c r="AA1" s="124" t="s">
        <v>229</v>
      </c>
      <c r="AB1" s="125"/>
      <c r="AC1" s="124" t="s">
        <v>228</v>
      </c>
      <c r="AD1" s="125"/>
      <c r="AE1" s="124" t="s">
        <v>227</v>
      </c>
      <c r="AF1" s="123"/>
      <c r="AG1" s="124" t="s">
        <v>226</v>
      </c>
      <c r="AH1" s="123"/>
      <c r="AI1" s="124" t="s">
        <v>225</v>
      </c>
      <c r="AJ1" s="123"/>
      <c r="AK1" s="124" t="s">
        <v>224</v>
      </c>
      <c r="AL1" s="123"/>
      <c r="AM1" s="124" t="s">
        <v>223</v>
      </c>
      <c r="AN1" s="123"/>
      <c r="AO1" s="124" t="s">
        <v>222</v>
      </c>
      <c r="AP1" s="123"/>
    </row>
    <row r="2" spans="1:42" ht="13.5" customHeight="1" x14ac:dyDescent="0.25">
      <c r="A2" s="122"/>
      <c r="B2" s="17"/>
      <c r="C2" s="122"/>
      <c r="D2" s="17"/>
      <c r="E2" s="25"/>
      <c r="F2" s="17"/>
      <c r="G2" s="25"/>
      <c r="H2" s="17"/>
      <c r="I2" s="25"/>
      <c r="J2" s="17"/>
      <c r="K2" s="25"/>
      <c r="L2" s="17"/>
      <c r="M2" s="25"/>
      <c r="N2" s="17"/>
      <c r="O2" s="25"/>
      <c r="P2" s="17"/>
      <c r="Q2" s="25"/>
      <c r="R2" s="17"/>
      <c r="S2" s="25"/>
      <c r="T2" s="17"/>
      <c r="U2" s="25"/>
      <c r="V2" s="17"/>
      <c r="W2" s="121"/>
      <c r="X2" s="17"/>
      <c r="Y2" s="121"/>
      <c r="Z2" s="17"/>
      <c r="AA2" s="121"/>
      <c r="AB2" s="17"/>
      <c r="AC2" s="121"/>
      <c r="AD2" s="17"/>
      <c r="AE2" s="121"/>
      <c r="AF2" s="17"/>
      <c r="AG2" s="121"/>
      <c r="AH2" s="17"/>
      <c r="AI2" s="121"/>
      <c r="AJ2" s="17"/>
      <c r="AK2" s="25"/>
      <c r="AL2" s="17"/>
      <c r="AM2" s="121"/>
      <c r="AN2" s="17"/>
      <c r="AO2" s="25"/>
      <c r="AP2" s="17"/>
    </row>
    <row r="3" spans="1:42" x14ac:dyDescent="0.25">
      <c r="A3" s="117" t="s">
        <v>135</v>
      </c>
      <c r="B3" s="119">
        <v>2.7777777777777777</v>
      </c>
      <c r="C3" s="117" t="s">
        <v>135</v>
      </c>
      <c r="D3" s="119">
        <v>23.529411764705884</v>
      </c>
      <c r="E3" s="117" t="s">
        <v>137</v>
      </c>
      <c r="F3" s="119">
        <v>4.8780487804878048</v>
      </c>
      <c r="G3" s="117" t="s">
        <v>138</v>
      </c>
      <c r="H3" s="119">
        <v>18.421052631578949</v>
      </c>
      <c r="I3" s="117" t="s">
        <v>138</v>
      </c>
      <c r="J3" s="119">
        <v>3.0303030303030303</v>
      </c>
      <c r="K3" s="117" t="s">
        <v>135</v>
      </c>
      <c r="L3" s="119">
        <v>28.571428571428573</v>
      </c>
      <c r="M3" s="117" t="s">
        <v>135</v>
      </c>
      <c r="N3" s="119">
        <v>61.53846153846154</v>
      </c>
      <c r="O3" s="117" t="s">
        <v>135</v>
      </c>
      <c r="P3" s="119">
        <v>15.789473684210526</v>
      </c>
      <c r="Q3" s="117" t="s">
        <v>139</v>
      </c>
      <c r="R3" s="119">
        <v>79.411764705882348</v>
      </c>
      <c r="S3" s="117" t="s">
        <v>141</v>
      </c>
      <c r="T3" s="119">
        <v>5.882352941176471</v>
      </c>
      <c r="U3" s="117" t="s">
        <v>135</v>
      </c>
      <c r="V3" s="119">
        <v>14.789473684210501</v>
      </c>
      <c r="W3" s="117" t="s">
        <v>142</v>
      </c>
      <c r="X3" s="119">
        <v>59.444444444444443</v>
      </c>
      <c r="Y3" s="117" t="s">
        <v>144</v>
      </c>
      <c r="Z3" s="119">
        <v>21.59090909090909</v>
      </c>
      <c r="AA3" s="117" t="s">
        <v>142</v>
      </c>
      <c r="AB3" s="119">
        <v>64.80446927374301</v>
      </c>
      <c r="AC3" s="117" t="s">
        <v>144</v>
      </c>
      <c r="AD3" s="118">
        <v>0.1477104874446</v>
      </c>
      <c r="AE3" s="117" t="s">
        <v>146</v>
      </c>
      <c r="AF3" s="119">
        <v>100</v>
      </c>
      <c r="AG3" s="20" t="s">
        <v>146</v>
      </c>
      <c r="AH3" s="118">
        <v>1.3274336283185841</v>
      </c>
      <c r="AI3" s="117" t="s">
        <v>147</v>
      </c>
      <c r="AJ3" s="116">
        <v>100</v>
      </c>
      <c r="AK3" s="117" t="s">
        <v>137</v>
      </c>
      <c r="AL3" s="118">
        <v>58.974358974358971</v>
      </c>
      <c r="AM3" s="117" t="s">
        <v>137</v>
      </c>
      <c r="AN3" s="118">
        <v>14.81</v>
      </c>
      <c r="AO3" s="117" t="s">
        <v>142</v>
      </c>
      <c r="AP3" s="118">
        <v>77.956989247311824</v>
      </c>
    </row>
    <row r="4" spans="1:42" x14ac:dyDescent="0.25">
      <c r="A4" s="117" t="s">
        <v>148</v>
      </c>
      <c r="B4" s="119">
        <v>8.3333333333333339</v>
      </c>
      <c r="C4" s="117" t="s">
        <v>147</v>
      </c>
      <c r="D4" s="119">
        <v>5.882352941176471</v>
      </c>
      <c r="E4" s="117" t="s">
        <v>135</v>
      </c>
      <c r="F4" s="119">
        <v>2.4390243902439024</v>
      </c>
      <c r="G4" s="117" t="s">
        <v>139</v>
      </c>
      <c r="H4" s="119">
        <v>81.578947368421055</v>
      </c>
      <c r="I4" s="117" t="s">
        <v>139</v>
      </c>
      <c r="J4" s="119">
        <v>3.0303030303030303</v>
      </c>
      <c r="K4" s="117" t="s">
        <v>149</v>
      </c>
      <c r="L4" s="119">
        <v>14.285714285714286</v>
      </c>
      <c r="M4" s="117" t="s">
        <v>150</v>
      </c>
      <c r="N4" s="119">
        <v>15.384615384615385</v>
      </c>
      <c r="O4" s="117" t="s">
        <v>146</v>
      </c>
      <c r="P4" s="119">
        <v>84.21052631578948</v>
      </c>
      <c r="Q4" s="117" t="s">
        <v>146</v>
      </c>
      <c r="R4" s="119">
        <v>20.588235294117649</v>
      </c>
      <c r="S4" s="117" t="s">
        <v>146</v>
      </c>
      <c r="T4" s="119">
        <v>94.117647058823536</v>
      </c>
      <c r="U4" s="117" t="s">
        <v>146</v>
      </c>
      <c r="V4" s="119">
        <v>83.210526315789494</v>
      </c>
      <c r="W4" s="117" t="s">
        <v>151</v>
      </c>
      <c r="X4" s="119">
        <v>34.444444444444443</v>
      </c>
      <c r="Y4" s="117" t="s">
        <v>142</v>
      </c>
      <c r="Z4" s="119">
        <v>53.409090909090907</v>
      </c>
      <c r="AA4" s="117" t="s">
        <v>152</v>
      </c>
      <c r="AB4" s="119">
        <v>17.318435754189945</v>
      </c>
      <c r="AC4" s="117" t="s">
        <v>142</v>
      </c>
      <c r="AD4" s="118">
        <v>86.853766617429798</v>
      </c>
      <c r="AE4" s="117"/>
      <c r="AF4" s="116"/>
      <c r="AG4" s="20" t="s">
        <v>137</v>
      </c>
      <c r="AH4" s="118">
        <v>98.230088495575217</v>
      </c>
      <c r="AI4" s="117"/>
      <c r="AJ4" s="116"/>
      <c r="AK4" s="117" t="s">
        <v>153</v>
      </c>
      <c r="AL4" s="118">
        <v>40.74074074074074</v>
      </c>
      <c r="AM4" s="117" t="s">
        <v>142</v>
      </c>
      <c r="AN4" s="118">
        <v>84.19</v>
      </c>
      <c r="AO4" s="117" t="s">
        <v>144</v>
      </c>
      <c r="AP4" s="118">
        <v>22.043010752688172</v>
      </c>
    </row>
    <row r="5" spans="1:42" x14ac:dyDescent="0.25">
      <c r="A5" s="117" t="s">
        <v>150</v>
      </c>
      <c r="B5" s="119">
        <v>69.444444444444443</v>
      </c>
      <c r="C5" s="117" t="s">
        <v>141</v>
      </c>
      <c r="D5" s="119">
        <v>23.529411764705884</v>
      </c>
      <c r="E5" s="117" t="s">
        <v>147</v>
      </c>
      <c r="F5" s="119">
        <v>92.682926829268297</v>
      </c>
      <c r="G5" s="117"/>
      <c r="H5" s="116"/>
      <c r="I5" s="117" t="s">
        <v>146</v>
      </c>
      <c r="J5" s="119">
        <v>93.939393939393938</v>
      </c>
      <c r="K5" s="117" t="s">
        <v>147</v>
      </c>
      <c r="L5" s="119">
        <v>57.142857142857146</v>
      </c>
      <c r="M5" s="117" t="s">
        <v>147</v>
      </c>
      <c r="N5" s="119">
        <v>7.6923076923076925</v>
      </c>
      <c r="O5" s="117"/>
      <c r="P5" s="116"/>
      <c r="Q5" s="117"/>
      <c r="R5" s="116"/>
      <c r="S5" s="117"/>
      <c r="T5" s="116"/>
      <c r="U5" s="26" t="s">
        <v>165</v>
      </c>
      <c r="V5" s="116">
        <v>2</v>
      </c>
      <c r="W5" s="117" t="s">
        <v>154</v>
      </c>
      <c r="X5" s="119">
        <v>5</v>
      </c>
      <c r="Y5" s="117" t="s">
        <v>156</v>
      </c>
      <c r="Z5" s="119">
        <v>25</v>
      </c>
      <c r="AA5" s="117" t="s">
        <v>146</v>
      </c>
      <c r="AB5" s="119">
        <v>17.877094972067038</v>
      </c>
      <c r="AC5" s="117" t="s">
        <v>154</v>
      </c>
      <c r="AD5" s="118">
        <v>1.0339734121122599</v>
      </c>
      <c r="AE5" s="117"/>
      <c r="AF5" s="116"/>
      <c r="AG5" s="20" t="s">
        <v>135</v>
      </c>
      <c r="AH5" s="118">
        <v>0.44247787610618999</v>
      </c>
      <c r="AI5" s="117"/>
      <c r="AJ5" s="116"/>
      <c r="AK5" s="117" t="s">
        <v>146</v>
      </c>
      <c r="AL5" s="118">
        <v>0.28490028490019997</v>
      </c>
      <c r="AM5" s="117"/>
      <c r="AN5" s="116"/>
      <c r="AO5" s="117"/>
      <c r="AP5" s="116"/>
    </row>
    <row r="6" spans="1:42" x14ac:dyDescent="0.25">
      <c r="A6" s="117" t="s">
        <v>141</v>
      </c>
      <c r="B6" s="119">
        <v>2.7777777777777777</v>
      </c>
      <c r="C6" s="117" t="s">
        <v>155</v>
      </c>
      <c r="D6" s="119">
        <v>23.529411764705884</v>
      </c>
      <c r="E6" s="117"/>
      <c r="F6" s="116"/>
      <c r="G6" s="117"/>
      <c r="H6" s="116"/>
      <c r="I6" s="117"/>
      <c r="J6" s="116"/>
      <c r="K6" s="117"/>
      <c r="L6" s="116"/>
      <c r="M6" s="117" t="s">
        <v>139</v>
      </c>
      <c r="N6" s="119">
        <v>15.384615384615385</v>
      </c>
      <c r="O6" s="117"/>
      <c r="P6" s="116"/>
      <c r="Q6" s="117"/>
      <c r="R6" s="116"/>
      <c r="S6" s="117"/>
      <c r="T6" s="116"/>
      <c r="U6" s="117"/>
      <c r="V6" s="116"/>
      <c r="W6" s="117" t="s">
        <v>153</v>
      </c>
      <c r="X6" s="119">
        <v>1.1111111111111112</v>
      </c>
      <c r="Z6" s="120"/>
      <c r="AA6" s="117"/>
      <c r="AB6" s="119"/>
      <c r="AC6" s="117" t="s">
        <v>157</v>
      </c>
      <c r="AD6" s="118">
        <v>0.1477104874446</v>
      </c>
      <c r="AE6" s="117"/>
      <c r="AF6" s="116"/>
      <c r="AG6" s="117"/>
      <c r="AH6" s="116"/>
      <c r="AI6" s="117"/>
      <c r="AJ6" s="116"/>
      <c r="AK6" s="117"/>
      <c r="AL6" s="116"/>
      <c r="AM6" s="117"/>
      <c r="AO6" s="117"/>
      <c r="AP6" s="116"/>
    </row>
    <row r="7" spans="1:42" x14ac:dyDescent="0.25">
      <c r="A7" s="117" t="s">
        <v>138</v>
      </c>
      <c r="B7" s="119">
        <v>2.7777777777777777</v>
      </c>
      <c r="C7" s="117" t="s">
        <v>146</v>
      </c>
      <c r="D7" s="119">
        <v>23.529411764705884</v>
      </c>
      <c r="E7" s="117"/>
      <c r="F7" s="116"/>
      <c r="G7" s="117"/>
      <c r="H7" s="116"/>
      <c r="I7" s="117"/>
      <c r="J7" s="116"/>
      <c r="K7" s="117"/>
      <c r="L7" s="116"/>
      <c r="M7" s="117"/>
      <c r="N7" s="116"/>
      <c r="O7" s="117"/>
      <c r="P7" s="116"/>
      <c r="Q7" s="117"/>
      <c r="R7" s="116"/>
      <c r="S7" s="117"/>
      <c r="T7" s="116"/>
      <c r="U7" s="117"/>
      <c r="V7" s="116"/>
      <c r="W7" s="117"/>
      <c r="X7" s="116"/>
      <c r="Y7" s="117"/>
      <c r="Z7" s="116"/>
      <c r="AA7" s="117"/>
      <c r="AB7" s="119"/>
      <c r="AC7" s="117" t="s">
        <v>153</v>
      </c>
      <c r="AD7" s="118">
        <v>11.669128508124077</v>
      </c>
      <c r="AE7" s="117"/>
      <c r="AF7" s="116"/>
      <c r="AG7" s="117"/>
      <c r="AH7" s="116"/>
      <c r="AI7" s="117"/>
      <c r="AJ7" s="116"/>
      <c r="AK7" s="117"/>
      <c r="AL7" s="116"/>
      <c r="AM7" s="117"/>
      <c r="AO7" s="117"/>
      <c r="AP7" s="116"/>
    </row>
    <row r="8" spans="1:42" x14ac:dyDescent="0.25">
      <c r="A8" s="117" t="s">
        <v>155</v>
      </c>
      <c r="B8" s="119">
        <v>13.888888888888889</v>
      </c>
      <c r="C8" s="117"/>
      <c r="D8" s="116"/>
      <c r="E8" s="117"/>
      <c r="F8" s="116"/>
      <c r="G8" s="117"/>
      <c r="H8" s="116"/>
      <c r="I8" s="117"/>
      <c r="J8" s="116"/>
      <c r="K8" s="117"/>
      <c r="L8" s="116"/>
      <c r="M8" s="117"/>
      <c r="N8" s="116"/>
      <c r="O8" s="117"/>
      <c r="P8" s="116"/>
      <c r="Q8" s="117"/>
      <c r="R8" s="116"/>
      <c r="S8" s="117"/>
      <c r="T8" s="116"/>
      <c r="U8" s="117"/>
      <c r="V8" s="116"/>
      <c r="W8" s="117"/>
      <c r="X8" s="116"/>
      <c r="Y8" s="117"/>
      <c r="Z8" s="116"/>
      <c r="AA8" s="117"/>
      <c r="AB8" s="119"/>
      <c r="AC8" s="117" t="s">
        <v>146</v>
      </c>
      <c r="AD8" s="118">
        <v>0.1477104874446</v>
      </c>
      <c r="AE8" s="117"/>
      <c r="AF8" s="116"/>
      <c r="AG8" s="117"/>
      <c r="AH8" s="116"/>
      <c r="AI8" s="117"/>
      <c r="AJ8" s="116"/>
      <c r="AK8" s="117"/>
      <c r="AL8" s="116"/>
      <c r="AM8" s="117"/>
      <c r="AN8" s="116"/>
      <c r="AO8" s="117"/>
      <c r="AP8" s="116"/>
    </row>
    <row r="9" spans="1:42" ht="15.75" thickBot="1" x14ac:dyDescent="0.3">
      <c r="A9" s="115"/>
      <c r="B9" s="114"/>
      <c r="C9" s="115"/>
      <c r="D9" s="114"/>
      <c r="E9" s="115"/>
      <c r="F9" s="114"/>
      <c r="G9" s="115"/>
      <c r="H9" s="114"/>
      <c r="I9" s="115"/>
      <c r="J9" s="114"/>
      <c r="K9" s="115"/>
      <c r="L9" s="114"/>
      <c r="M9" s="115"/>
      <c r="N9" s="114"/>
      <c r="O9" s="115"/>
      <c r="P9" s="114"/>
      <c r="Q9" s="115"/>
      <c r="R9" s="114"/>
      <c r="S9" s="115"/>
      <c r="T9" s="114"/>
      <c r="U9" s="115"/>
      <c r="V9" s="114"/>
      <c r="W9" s="115"/>
      <c r="X9" s="114"/>
      <c r="Y9" s="115"/>
      <c r="Z9" s="114"/>
      <c r="AA9" s="115"/>
      <c r="AB9" s="114"/>
      <c r="AC9" s="115"/>
      <c r="AD9" s="114"/>
      <c r="AE9" s="115"/>
      <c r="AF9" s="114"/>
      <c r="AG9" s="115"/>
      <c r="AH9" s="114"/>
      <c r="AI9" s="115"/>
      <c r="AJ9" s="114"/>
      <c r="AK9" s="115"/>
      <c r="AL9" s="114"/>
      <c r="AM9" s="115"/>
      <c r="AN9" s="114"/>
      <c r="AO9" s="115"/>
      <c r="AP9" s="114"/>
    </row>
    <row r="14" spans="1:42" x14ac:dyDescent="0.25">
      <c r="AN14" s="113"/>
    </row>
    <row r="18" spans="17:29" s="2" customFormat="1" x14ac:dyDescent="0.25">
      <c r="Q18" s="27"/>
      <c r="R18" s="5"/>
      <c r="S18" s="27"/>
      <c r="T18" s="5"/>
      <c r="U18" s="27"/>
      <c r="V18" s="5"/>
      <c r="W18" s="27"/>
      <c r="X18" s="5"/>
      <c r="Y18" s="27"/>
      <c r="Z18" s="5"/>
      <c r="AA18" s="27"/>
      <c r="AB18" s="5"/>
      <c r="AC18" s="27"/>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workbookViewId="0">
      <selection activeCell="B2" sqref="B2"/>
    </sheetView>
  </sheetViews>
  <sheetFormatPr baseColWidth="10" defaultColWidth="9.140625" defaultRowHeight="21" customHeight="1" x14ac:dyDescent="0.25"/>
  <cols>
    <col min="1" max="1" width="9.140625" style="2"/>
    <col min="2" max="2" width="50.28515625" style="2" customWidth="1"/>
    <col min="3" max="3" width="13" style="2" customWidth="1"/>
    <col min="4" max="16384" width="9.140625" style="2"/>
  </cols>
  <sheetData>
    <row r="1" spans="1:3" ht="21" customHeight="1" x14ac:dyDescent="0.25">
      <c r="A1" s="27"/>
      <c r="B1" s="28" t="s">
        <v>243</v>
      </c>
      <c r="C1" s="29" t="s">
        <v>169</v>
      </c>
    </row>
    <row r="3" spans="1:3" ht="21" customHeight="1" x14ac:dyDescent="0.25">
      <c r="B3" s="30" t="s">
        <v>143</v>
      </c>
      <c r="C3" s="31"/>
    </row>
    <row r="4" spans="1:3" ht="21" customHeight="1" x14ac:dyDescent="0.25">
      <c r="B4" s="30" t="s">
        <v>144</v>
      </c>
      <c r="C4" s="32"/>
    </row>
    <row r="5" spans="1:3" ht="21" customHeight="1" x14ac:dyDescent="0.25">
      <c r="B5" s="30" t="s">
        <v>142</v>
      </c>
      <c r="C5" s="33"/>
    </row>
    <row r="6" spans="1:3" ht="21" customHeight="1" x14ac:dyDescent="0.25">
      <c r="B6" s="30" t="s">
        <v>170</v>
      </c>
      <c r="C6" s="33"/>
    </row>
    <row r="7" spans="1:3" ht="21" customHeight="1" x14ac:dyDescent="0.25">
      <c r="B7" s="30" t="s">
        <v>137</v>
      </c>
      <c r="C7" s="34"/>
    </row>
    <row r="8" spans="1:3" ht="21" customHeight="1" x14ac:dyDescent="0.25">
      <c r="B8" s="30" t="s">
        <v>157</v>
      </c>
      <c r="C8" s="35"/>
    </row>
    <row r="9" spans="1:3" ht="21" customHeight="1" x14ac:dyDescent="0.25">
      <c r="B9" s="30" t="s">
        <v>135</v>
      </c>
      <c r="C9" s="36"/>
    </row>
    <row r="10" spans="1:3" ht="21" customHeight="1" x14ac:dyDescent="0.25">
      <c r="B10" s="30" t="s">
        <v>171</v>
      </c>
      <c r="C10" s="37"/>
    </row>
    <row r="11" spans="1:3" ht="21" customHeight="1" x14ac:dyDescent="0.25">
      <c r="B11" s="30" t="s">
        <v>172</v>
      </c>
      <c r="C11" s="37"/>
    </row>
    <row r="12" spans="1:3" ht="21" customHeight="1" x14ac:dyDescent="0.25">
      <c r="B12" s="30" t="s">
        <v>173</v>
      </c>
      <c r="C12" s="37"/>
    </row>
    <row r="13" spans="1:3" ht="21" customHeight="1" x14ac:dyDescent="0.25">
      <c r="B13" s="30" t="s">
        <v>162</v>
      </c>
      <c r="C13" s="39"/>
    </row>
    <row r="14" spans="1:3" ht="21" customHeight="1" x14ac:dyDescent="0.25">
      <c r="B14" s="30" t="s">
        <v>148</v>
      </c>
      <c r="C14" s="40"/>
    </row>
    <row r="15" spans="1:3" ht="21" customHeight="1" x14ac:dyDescent="0.25">
      <c r="B15" s="30" t="s">
        <v>151</v>
      </c>
      <c r="C15" s="41"/>
    </row>
    <row r="16" spans="1:3" ht="21" customHeight="1" x14ac:dyDescent="0.25">
      <c r="B16" s="30" t="s">
        <v>160</v>
      </c>
      <c r="C16" s="42"/>
    </row>
    <row r="17" spans="2:3" ht="21" customHeight="1" x14ac:dyDescent="0.25">
      <c r="B17" s="30" t="s">
        <v>150</v>
      </c>
      <c r="C17" s="43"/>
    </row>
    <row r="18" spans="2:3" ht="21" customHeight="1" x14ac:dyDescent="0.25">
      <c r="B18" s="30" t="s">
        <v>147</v>
      </c>
      <c r="C18" s="44"/>
    </row>
    <row r="19" spans="2:3" ht="21" customHeight="1" x14ac:dyDescent="0.25">
      <c r="B19" s="30" t="s">
        <v>174</v>
      </c>
      <c r="C19" s="45"/>
    </row>
    <row r="20" spans="2:3" ht="21" customHeight="1" x14ac:dyDescent="0.25">
      <c r="B20" s="30" t="s">
        <v>175</v>
      </c>
      <c r="C20" s="45"/>
    </row>
    <row r="21" spans="2:3" ht="21" customHeight="1" x14ac:dyDescent="0.25">
      <c r="B21" s="30" t="s">
        <v>163</v>
      </c>
      <c r="C21" s="45"/>
    </row>
    <row r="22" spans="2:3" ht="21" customHeight="1" x14ac:dyDescent="0.25">
      <c r="B22" s="30" t="s">
        <v>154</v>
      </c>
      <c r="C22" s="18"/>
    </row>
    <row r="23" spans="2:3" ht="21" customHeight="1" x14ac:dyDescent="0.25">
      <c r="B23" s="55" t="s">
        <v>165</v>
      </c>
      <c r="C23" s="46"/>
    </row>
    <row r="24" spans="2:3" ht="21" customHeight="1" x14ac:dyDescent="0.25">
      <c r="B24" s="30" t="s">
        <v>176</v>
      </c>
      <c r="C24" s="46"/>
    </row>
    <row r="25" spans="2:3" ht="21" customHeight="1" x14ac:dyDescent="0.25">
      <c r="B25" s="30" t="s">
        <v>166</v>
      </c>
      <c r="C25" s="47"/>
    </row>
    <row r="26" spans="2:3" ht="21" customHeight="1" x14ac:dyDescent="0.25">
      <c r="B26" s="30" t="s">
        <v>161</v>
      </c>
      <c r="C26" s="48"/>
    </row>
    <row r="27" spans="2:3" ht="21" customHeight="1" x14ac:dyDescent="0.25">
      <c r="B27" s="30" t="s">
        <v>141</v>
      </c>
      <c r="C27" s="48"/>
    </row>
    <row r="28" spans="2:3" ht="21" customHeight="1" x14ac:dyDescent="0.25">
      <c r="B28" s="30" t="s">
        <v>156</v>
      </c>
      <c r="C28" s="49"/>
    </row>
    <row r="29" spans="2:3" ht="21" customHeight="1" x14ac:dyDescent="0.25">
      <c r="B29" s="30" t="s">
        <v>153</v>
      </c>
      <c r="C29" s="50"/>
    </row>
    <row r="30" spans="2:3" ht="21" customHeight="1" x14ac:dyDescent="0.25">
      <c r="B30" s="30" t="s">
        <v>138</v>
      </c>
      <c r="C30" s="50"/>
    </row>
    <row r="31" spans="2:3" ht="21" customHeight="1" x14ac:dyDescent="0.25">
      <c r="B31" s="30" t="s">
        <v>155</v>
      </c>
      <c r="C31" s="51"/>
    </row>
    <row r="32" spans="2:3" ht="21" customHeight="1" x14ac:dyDescent="0.25">
      <c r="B32" s="30" t="s">
        <v>164</v>
      </c>
      <c r="C32" s="38"/>
    </row>
    <row r="33" spans="2:3" ht="21" customHeight="1" x14ac:dyDescent="0.25">
      <c r="B33" s="30" t="s">
        <v>139</v>
      </c>
      <c r="C33" s="52"/>
    </row>
    <row r="34" spans="2:3" ht="21" customHeight="1" x14ac:dyDescent="0.25">
      <c r="B34" s="30" t="s">
        <v>146</v>
      </c>
      <c r="C34" s="5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Forma de citar</vt:lpstr>
      <vt:lpstr>DESCRIPTORES</vt:lpstr>
      <vt:lpstr>Datos Com</vt:lpstr>
      <vt:lpstr>Gráf Com</vt:lpstr>
      <vt:lpstr>Inventario Floristico</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J.M. Barredo</dc:creator>
  <cp:lastModifiedBy>Francisco Guzmán Mérida</cp:lastModifiedBy>
  <dcterms:created xsi:type="dcterms:W3CDTF">2009-01-07T18:10:12Z</dcterms:created>
  <dcterms:modified xsi:type="dcterms:W3CDTF">2013-04-22T23:41:30Z</dcterms:modified>
</cp:coreProperties>
</file>