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45" yWindow="-15" windowWidth="9645" windowHeight="6495" tabRatio="840"/>
  </bookViews>
  <sheets>
    <sheet name="Forma de citar" sheetId="8" r:id="rId1"/>
    <sheet name="CRECIMIENTO" sheetId="1" r:id="rId2"/>
    <sheet name="Crecimiento mensual" sheetId="2" r:id="rId3"/>
    <sheet name="NOV.FIJACION" sheetId="3" r:id="rId4"/>
    <sheet name="FEBRERO.FIJACION" sheetId="4" r:id="rId5"/>
    <sheet name="MARZO.fijacion," sheetId="5" r:id="rId6"/>
    <sheet name="ABRIL.FIJ" sheetId="6" r:id="rId7"/>
    <sheet name="JUNIO.FIJACIÓN" sheetId="7" r:id="rId8"/>
  </sheets>
  <calcPr calcId="125725" iterate="1" iterateCount="1"/>
</workbook>
</file>

<file path=xl/calcChain.xml><?xml version="1.0" encoding="utf-8"?>
<calcChain xmlns="http://schemas.openxmlformats.org/spreadsheetml/2006/main">
  <c r="B85" i="1"/>
  <c r="C85"/>
  <c r="D85"/>
  <c r="B86"/>
  <c r="C86"/>
  <c r="D86"/>
  <c r="B87"/>
  <c r="C87"/>
  <c r="D87"/>
  <c r="B88"/>
  <c r="C88"/>
  <c r="D88"/>
  <c r="C89"/>
  <c r="D89"/>
  <c r="C90"/>
  <c r="D90"/>
  <c r="C91"/>
  <c r="D91"/>
  <c r="C92"/>
  <c r="D92"/>
  <c r="C93"/>
  <c r="B161"/>
  <c r="C161"/>
  <c r="D161"/>
  <c r="E161"/>
  <c r="F161"/>
  <c r="G161"/>
  <c r="B162"/>
  <c r="C162"/>
  <c r="D162"/>
  <c r="E162"/>
  <c r="F162"/>
  <c r="G162"/>
  <c r="B163"/>
  <c r="C163"/>
  <c r="D163"/>
  <c r="E163"/>
  <c r="F163"/>
  <c r="G163"/>
  <c r="B164"/>
  <c r="C164"/>
  <c r="D164"/>
  <c r="E164"/>
  <c r="F164"/>
  <c r="G164"/>
  <c r="C165"/>
  <c r="C167" s="1"/>
  <c r="C168" s="1"/>
  <c r="E165"/>
  <c r="G165"/>
  <c r="C166"/>
  <c r="E166"/>
  <c r="E167" s="1"/>
  <c r="E168" s="1"/>
  <c r="G166"/>
  <c r="G167"/>
  <c r="G168" s="1"/>
  <c r="E169"/>
  <c r="B44" i="7"/>
  <c r="C44"/>
  <c r="D44"/>
  <c r="E44"/>
  <c r="F44"/>
  <c r="G44"/>
  <c r="H44"/>
  <c r="I44"/>
  <c r="J44"/>
  <c r="B45"/>
  <c r="C45"/>
  <c r="D45"/>
  <c r="E45"/>
  <c r="F45"/>
  <c r="G45"/>
  <c r="H45"/>
  <c r="I45"/>
  <c r="J45"/>
  <c r="B46"/>
  <c r="C46"/>
  <c r="D46"/>
  <c r="E46"/>
  <c r="F46"/>
  <c r="G46"/>
  <c r="H46"/>
  <c r="I46"/>
  <c r="J46"/>
  <c r="B47"/>
  <c r="C47"/>
  <c r="D47"/>
  <c r="E47"/>
  <c r="F47"/>
  <c r="G47"/>
  <c r="H47"/>
  <c r="I47"/>
  <c r="J47"/>
  <c r="C49" i="3"/>
  <c r="D49"/>
  <c r="E49"/>
  <c r="F49"/>
  <c r="H49"/>
  <c r="I49"/>
  <c r="D50"/>
  <c r="F50"/>
  <c r="H50"/>
  <c r="I50"/>
  <c r="D51"/>
  <c r="F51"/>
  <c r="H51"/>
  <c r="I51"/>
  <c r="B55"/>
  <c r="C55"/>
  <c r="D55"/>
  <c r="H55"/>
  <c r="I55"/>
  <c r="B56"/>
  <c r="C56"/>
  <c r="D56"/>
  <c r="H56"/>
  <c r="I56"/>
  <c r="B57"/>
  <c r="C57"/>
  <c r="D57"/>
  <c r="H57"/>
  <c r="I57"/>
  <c r="C60"/>
  <c r="C61"/>
  <c r="C62"/>
  <c r="B136"/>
  <c r="C136"/>
  <c r="D136"/>
  <c r="B137"/>
  <c r="C137"/>
  <c r="D137"/>
  <c r="B138"/>
  <c r="C138"/>
  <c r="D138"/>
  <c r="B221"/>
  <c r="C221"/>
  <c r="D221"/>
  <c r="E221"/>
  <c r="F221"/>
  <c r="G221"/>
  <c r="H221"/>
  <c r="B222"/>
  <c r="C222"/>
  <c r="D222"/>
  <c r="E222"/>
  <c r="F222"/>
  <c r="G222"/>
  <c r="H222"/>
  <c r="B223"/>
  <c r="C223"/>
  <c r="D223"/>
  <c r="E223"/>
  <c r="F223"/>
  <c r="G223"/>
  <c r="H223"/>
  <c r="C226"/>
  <c r="D226"/>
  <c r="C227"/>
  <c r="D227"/>
  <c r="C228"/>
  <c r="D228"/>
  <c r="B231"/>
  <c r="B232"/>
  <c r="B233"/>
</calcChain>
</file>

<file path=xl/sharedStrings.xml><?xml version="1.0" encoding="utf-8"?>
<sst xmlns="http://schemas.openxmlformats.org/spreadsheetml/2006/main" count="1262" uniqueCount="357">
  <si>
    <t>Crecimiento de Madre perla en Ensenada</t>
  </si>
  <si>
    <t>Ensenada 2 de Febrero de 1999</t>
  </si>
  <si>
    <t>Madre perla</t>
  </si>
  <si>
    <t>Noviembre</t>
  </si>
  <si>
    <t>Febrero</t>
  </si>
  <si>
    <t>Mayo</t>
  </si>
  <si>
    <t>(Inicio)</t>
  </si>
  <si>
    <t>No</t>
  </si>
  <si>
    <t>mm</t>
  </si>
  <si>
    <t>media</t>
  </si>
  <si>
    <t>Máximo</t>
  </si>
  <si>
    <t>minimo</t>
  </si>
  <si>
    <t>desviación</t>
  </si>
  <si>
    <t>Tiempo</t>
  </si>
  <si>
    <t>incremento</t>
  </si>
  <si>
    <t>crecimiento diario</t>
  </si>
  <si>
    <t>crecimiento mensual</t>
  </si>
  <si>
    <t>incremento TOTAL</t>
  </si>
  <si>
    <t>DATOS</t>
  </si>
  <si>
    <t>Ensenada 12 Marzo de 1999</t>
  </si>
  <si>
    <t>salinidad: 35 %</t>
  </si>
  <si>
    <t xml:space="preserve">Org. Encontrados en los contenedores, jaibas y cangrejos </t>
  </si>
  <si>
    <t>temp: 28 °C</t>
  </si>
  <si>
    <t>Organismos muertos</t>
  </si>
  <si>
    <t>Ensenada  7 de mayo de 1999.</t>
  </si>
  <si>
    <t>Temp. 31 ºC</t>
  </si>
  <si>
    <t>Salinidad 34 %</t>
  </si>
  <si>
    <t>Isla arenas 15 de abril</t>
  </si>
  <si>
    <t xml:space="preserve">Todos los organismos se murieron por que la jaula encalló en la playa </t>
  </si>
  <si>
    <t>y permaneció por varios días</t>
  </si>
  <si>
    <t>mejillones</t>
  </si>
  <si>
    <t>Isonogma</t>
  </si>
  <si>
    <t>inicio</t>
  </si>
  <si>
    <t>inivio</t>
  </si>
  <si>
    <t>junio</t>
  </si>
  <si>
    <t>15/04/99</t>
  </si>
  <si>
    <t>max</t>
  </si>
  <si>
    <t>min</t>
  </si>
  <si>
    <t>tiempo</t>
  </si>
  <si>
    <t>incremento diario</t>
  </si>
  <si>
    <t>incremento mensual</t>
  </si>
  <si>
    <t>Incremento total</t>
  </si>
  <si>
    <t>G. demissa</t>
  </si>
  <si>
    <t>I. alatus</t>
  </si>
  <si>
    <t>P. imbricata</t>
  </si>
  <si>
    <t>Feb-abr</t>
  </si>
  <si>
    <t>Abr-jun</t>
  </si>
  <si>
    <t>REGISTRO DE FIJACION</t>
  </si>
  <si>
    <t>Profundidad</t>
  </si>
  <si>
    <t>1.6m</t>
  </si>
  <si>
    <t>Tipo de colector:</t>
  </si>
  <si>
    <t>Bolsas de red flexible</t>
  </si>
  <si>
    <t>Fecha de colocación</t>
  </si>
  <si>
    <t>Fecha de control</t>
  </si>
  <si>
    <t>10 y 11/11/98</t>
  </si>
  <si>
    <t>Colocación</t>
  </si>
  <si>
    <t>Colecta</t>
  </si>
  <si>
    <t>Localidad</t>
  </si>
  <si>
    <t>Ubicación</t>
  </si>
  <si>
    <t>Salinidad</t>
  </si>
  <si>
    <t>Temp.</t>
  </si>
  <si>
    <t>Hora</t>
  </si>
  <si>
    <t>T1E0</t>
  </si>
  <si>
    <t>19º56´528"N</t>
  </si>
  <si>
    <t>90'29'290W</t>
  </si>
  <si>
    <t>salida de agua dulce</t>
  </si>
  <si>
    <t>T1E1</t>
  </si>
  <si>
    <t>19º56´115"N</t>
  </si>
  <si>
    <t>90'28'779W</t>
  </si>
  <si>
    <t xml:space="preserve"> 1.3 km paralelo a la costa</t>
  </si>
  <si>
    <t>T1E2</t>
  </si>
  <si>
    <t>19º55´697"N</t>
  </si>
  <si>
    <t>90'28'467W</t>
  </si>
  <si>
    <t>Observaciones:</t>
  </si>
  <si>
    <t>T1E0 (Fondo)</t>
  </si>
  <si>
    <t>T1E0 (superficie)</t>
  </si>
  <si>
    <t>T1E1 (fondo)</t>
  </si>
  <si>
    <t>T1E1 (superficie)</t>
  </si>
  <si>
    <t>T1E2 (superficie)</t>
  </si>
  <si>
    <t>Fibra Sint.=no hubo</t>
  </si>
  <si>
    <t>Fibra Sint.=3 m.p</t>
  </si>
  <si>
    <t>Fibra Sint.=15 m.p</t>
  </si>
  <si>
    <t>Fibra Sint.= abundante</t>
  </si>
  <si>
    <t>Fibra Sint.=  muy abundante</t>
  </si>
  <si>
    <t>Henequén=nada</t>
  </si>
  <si>
    <t>Henequén= abundante</t>
  </si>
  <si>
    <t>Henequén=  muy abundante</t>
  </si>
  <si>
    <t>Malla sint.=nada</t>
  </si>
  <si>
    <t>Malla sint.=2 madre perla</t>
  </si>
  <si>
    <t>Malla sint.=1 mejillon, 21 madre perla</t>
  </si>
  <si>
    <t>Malla sint.=abundante</t>
  </si>
  <si>
    <t>Malla sint.=muy abundante  56 m.p.</t>
  </si>
  <si>
    <t>Red=nada</t>
  </si>
  <si>
    <t>Red=2 mejillones</t>
  </si>
  <si>
    <t>Red=abundante</t>
  </si>
  <si>
    <t>Red (bolsa)=3 madre perlas</t>
  </si>
  <si>
    <t>Red (bolsa)=7 madre perla</t>
  </si>
  <si>
    <t>Red (bolsa)=nada</t>
  </si>
  <si>
    <t>Red (bolsa)=abundante 33 m.p</t>
  </si>
  <si>
    <t>Conchuela=nada</t>
  </si>
  <si>
    <t>Conchuela=4 m.p</t>
  </si>
  <si>
    <t>se encontraron camarones</t>
  </si>
  <si>
    <t>T1E0 (fondo)</t>
  </si>
  <si>
    <t>Madre Perla</t>
  </si>
  <si>
    <t>Mejillón</t>
  </si>
  <si>
    <t>No.</t>
  </si>
  <si>
    <t>LT(mm)</t>
  </si>
  <si>
    <t>T1E0 (super)</t>
  </si>
  <si>
    <t>T1E1 (super)</t>
  </si>
  <si>
    <t>por colector</t>
  </si>
  <si>
    <t>m.p.</t>
  </si>
  <si>
    <t>mej.</t>
  </si>
  <si>
    <t>por estacion</t>
  </si>
  <si>
    <t>T2E2 (super)</t>
  </si>
  <si>
    <t>por transecto</t>
  </si>
  <si>
    <t>T1</t>
  </si>
  <si>
    <t>1.4m</t>
  </si>
  <si>
    <t>Fondo y superficie</t>
  </si>
  <si>
    <t>Bolsa de red Flexible</t>
  </si>
  <si>
    <t>fecha</t>
  </si>
  <si>
    <t>T2E0</t>
  </si>
  <si>
    <t>20'00'508N</t>
  </si>
  <si>
    <t>90'27'814W</t>
  </si>
  <si>
    <t>T2E1</t>
  </si>
  <si>
    <t>20'00'640N</t>
  </si>
  <si>
    <t>90'28'557W</t>
  </si>
  <si>
    <t>T2E2</t>
  </si>
  <si>
    <t>20'00'797N</t>
  </si>
  <si>
    <t>90'28970W</t>
  </si>
  <si>
    <t>T2E2 No se localizaron los colectores</t>
  </si>
  <si>
    <t>Se encontró la fibra de henequén en el fondo</t>
  </si>
  <si>
    <t>no se registró ningún organismo</t>
  </si>
  <si>
    <t>Colectores robados</t>
  </si>
  <si>
    <t>T2E1 (Fondo)</t>
  </si>
  <si>
    <t>Solo se encontraron parásitos: Asicidias y poliquetos</t>
  </si>
  <si>
    <t>T2E1 (superficie)</t>
  </si>
  <si>
    <t>Balanus en la malla sintética</t>
  </si>
  <si>
    <t>Fecha</t>
  </si>
  <si>
    <t>T3E0</t>
  </si>
  <si>
    <t>20'04'907N</t>
  </si>
  <si>
    <t>90'28'968W</t>
  </si>
  <si>
    <t xml:space="preserve"> Bocana despues de Tenabo</t>
  </si>
  <si>
    <t>T3E1</t>
  </si>
  <si>
    <t>20'04'986N</t>
  </si>
  <si>
    <t>90'29'037W</t>
  </si>
  <si>
    <t>Codo de la Bocana</t>
  </si>
  <si>
    <t>T3E2</t>
  </si>
  <si>
    <t>20'05'041N</t>
  </si>
  <si>
    <t>90'29'231W</t>
  </si>
  <si>
    <t>Desembocadura de la Bocana</t>
  </si>
  <si>
    <t>T3E0 (fondo)</t>
  </si>
  <si>
    <t>T3E0 (superficie)</t>
  </si>
  <si>
    <t>Fibra Sint.=3 mej. 7 m.p.</t>
  </si>
  <si>
    <t>Fibra Sint.=2 m.p.</t>
  </si>
  <si>
    <t>Henequén=6mejillones,3 madre perla</t>
  </si>
  <si>
    <t>Henequén=4 m.p</t>
  </si>
  <si>
    <t>Malla sint.=8 m.p. madre perla</t>
  </si>
  <si>
    <t>Red=1 mej.</t>
  </si>
  <si>
    <t>Red (bolsa)=9 m.p.</t>
  </si>
  <si>
    <t>Red (bolsa)=9 madre perla</t>
  </si>
  <si>
    <t>Conchuela=2 mej. 1 m.p.</t>
  </si>
  <si>
    <t>T3E0 (super)</t>
  </si>
  <si>
    <t>x colector</t>
  </si>
  <si>
    <t>fecha de control</t>
  </si>
  <si>
    <t>ambas bolsas sin fijación de semillas</t>
  </si>
  <si>
    <t>T4E0</t>
  </si>
  <si>
    <t>20'06'347N</t>
  </si>
  <si>
    <t>90'28'778W</t>
  </si>
  <si>
    <t>T4E1</t>
  </si>
  <si>
    <t>20'06'419N</t>
  </si>
  <si>
    <t>90'29'009W</t>
  </si>
  <si>
    <t>T4E2</t>
  </si>
  <si>
    <t>20'07'189N</t>
  </si>
  <si>
    <t>90'32'366W</t>
  </si>
  <si>
    <t>T4E3</t>
  </si>
  <si>
    <t>20'07'762N</t>
  </si>
  <si>
    <t>90'32'434W</t>
  </si>
  <si>
    <t>Especie</t>
  </si>
  <si>
    <t>Tallas</t>
  </si>
  <si>
    <t>T5E0</t>
  </si>
  <si>
    <t>20'08'160N</t>
  </si>
  <si>
    <t>90'29'23'W</t>
  </si>
  <si>
    <t>T5E1</t>
  </si>
  <si>
    <t>20'08'079N</t>
  </si>
  <si>
    <t>90'29'590W</t>
  </si>
  <si>
    <t>T5E2</t>
  </si>
  <si>
    <t>20'08'018N</t>
  </si>
  <si>
    <t>90'29'863W</t>
  </si>
  <si>
    <t>T5E0 (Orilla)</t>
  </si>
  <si>
    <t>Superficie</t>
  </si>
  <si>
    <t>T5E1 (superficie)</t>
  </si>
  <si>
    <t>T5E2 (fondo)</t>
  </si>
  <si>
    <t>T5E2 (superficie)</t>
  </si>
  <si>
    <t>Red se encontró 1 almeja</t>
  </si>
  <si>
    <t>Fibra Sint.=abundante</t>
  </si>
  <si>
    <t>Fibra Sint.=poco</t>
  </si>
  <si>
    <t>Henequén=escaso</t>
  </si>
  <si>
    <t>Henequén=4 mejillones, 5 madre perla</t>
  </si>
  <si>
    <t>T5E1 (fondo)</t>
  </si>
  <si>
    <t>Malla sint.=16 madre perla</t>
  </si>
  <si>
    <t>Malla sint.=5 mejillones, 4 madre perla</t>
  </si>
  <si>
    <t>Malla sint.=30 madre perla</t>
  </si>
  <si>
    <t>Red=</t>
  </si>
  <si>
    <t>Red=11 mejillones, 6 m.p.</t>
  </si>
  <si>
    <t>Henequén=11mejillones,14 madre perla</t>
  </si>
  <si>
    <t>Red (bolsa)=22 madre perla</t>
  </si>
  <si>
    <t>Red (bolsa)=2 madre perla</t>
  </si>
  <si>
    <t>Red (bolsa)=89 madre perla</t>
  </si>
  <si>
    <t>Red=4 madre perla</t>
  </si>
  <si>
    <t>T5E1 (Super)</t>
  </si>
  <si>
    <t>T5E2 (super)</t>
  </si>
  <si>
    <t>mej</t>
  </si>
  <si>
    <t>mej,</t>
  </si>
  <si>
    <t>por transecto T5</t>
  </si>
  <si>
    <t>ISLA ARENAS</t>
  </si>
  <si>
    <t>Bolsas de malla rígida</t>
  </si>
  <si>
    <t>12 y 13/11/1998</t>
  </si>
  <si>
    <t>IA1</t>
  </si>
  <si>
    <t>20'42'212N</t>
  </si>
  <si>
    <t>90'26'707W</t>
  </si>
  <si>
    <t>IA2</t>
  </si>
  <si>
    <t>20'42'242N</t>
  </si>
  <si>
    <t>90'26'525W</t>
  </si>
  <si>
    <t>IA3</t>
  </si>
  <si>
    <t>20'42'233N</t>
  </si>
  <si>
    <t>90'26'912W</t>
  </si>
  <si>
    <t>IA4</t>
  </si>
  <si>
    <t>20'41'546N</t>
  </si>
  <si>
    <t>90'26'642W</t>
  </si>
  <si>
    <t xml:space="preserve"> 2 Colectores, 1 a cada lado de la bocana</t>
  </si>
  <si>
    <t>IA5</t>
  </si>
  <si>
    <t xml:space="preserve">Error Gps </t>
  </si>
  <si>
    <t>Palo pequeño frente al tercer poste de luz</t>
  </si>
  <si>
    <t>IA6</t>
  </si>
  <si>
    <t>Colectores de fondo y superficie o frente donde comeinzan los pilotes del puente</t>
  </si>
  <si>
    <t>IA7</t>
  </si>
  <si>
    <t>20'41'445N</t>
  </si>
  <si>
    <t>90'27'054W</t>
  </si>
  <si>
    <t>Trapo rojo frente al último poste de luz x 100 m W del palo c/marca</t>
  </si>
  <si>
    <t>IA8</t>
  </si>
  <si>
    <t>20'41'036N</t>
  </si>
  <si>
    <t>90'27'147W</t>
  </si>
  <si>
    <t>Banco de almeja</t>
  </si>
  <si>
    <t>IA9</t>
  </si>
  <si>
    <t>20'41'004N</t>
  </si>
  <si>
    <t>90'27'187W</t>
  </si>
  <si>
    <t>Banco de almeja (fondo y superficie)</t>
  </si>
  <si>
    <t>IA10</t>
  </si>
  <si>
    <t>3 colectores 300 m al Sur de punta Sn. Joaquín entrada a boca de Celestún</t>
  </si>
  <si>
    <t>IA11</t>
  </si>
  <si>
    <t>Lastre entre el mangle al oeste del muellecito</t>
  </si>
  <si>
    <t>IA12</t>
  </si>
  <si>
    <t>500 m al W del IA11</t>
  </si>
  <si>
    <t>IA13</t>
  </si>
  <si>
    <t>Orilla del manglar al W del IA12</t>
  </si>
  <si>
    <t>IA14</t>
  </si>
  <si>
    <t>Entre Sn. Joaquín y Cambalam boca Celestún</t>
  </si>
  <si>
    <t>IA15</t>
  </si>
  <si>
    <t>400m Noroeste de punta Cambalam</t>
  </si>
  <si>
    <t>IA16</t>
  </si>
  <si>
    <t xml:space="preserve">Después del canal que divide el banco de almejas al suroeste de isla arenas </t>
  </si>
  <si>
    <t>IA17</t>
  </si>
  <si>
    <t xml:space="preserve">Canal entre los dos bancos de almejas frente a isla arena </t>
  </si>
  <si>
    <t>ENSENADA.</t>
  </si>
  <si>
    <t>5.7m</t>
  </si>
  <si>
    <t>6 Bolsas de red flexible</t>
  </si>
  <si>
    <t>17/11/1998</t>
  </si>
  <si>
    <t>13:30 hrs.</t>
  </si>
  <si>
    <t>13:42 hrs.</t>
  </si>
  <si>
    <t>90'28'970W</t>
  </si>
  <si>
    <t>14:05 hrs.</t>
  </si>
  <si>
    <t>Observaciones:No se encontraron los colectores.</t>
  </si>
  <si>
    <t>Observaciones:Bolsa llena de balanos,</t>
  </si>
  <si>
    <t>sin semilla</t>
  </si>
  <si>
    <t>Fibra Sint.=</t>
  </si>
  <si>
    <t>Malla sint.=</t>
  </si>
  <si>
    <t>Red (bolsa)=</t>
  </si>
  <si>
    <t>Conchuela=</t>
  </si>
  <si>
    <t/>
  </si>
  <si>
    <t>Observaciones:   No se encontro el colector.</t>
  </si>
  <si>
    <t>1.2m</t>
  </si>
  <si>
    <t xml:space="preserve">Fibra Sint.= </t>
  </si>
  <si>
    <t>Henequén=</t>
  </si>
  <si>
    <t>20'05'528N</t>
  </si>
  <si>
    <t>90'29'83W</t>
  </si>
  <si>
    <t>12:31 hrs.</t>
  </si>
  <si>
    <t>20'05'475N</t>
  </si>
  <si>
    <t>90'29'277W</t>
  </si>
  <si>
    <t>12:58 hrs.</t>
  </si>
  <si>
    <t>20'05'481N</t>
  </si>
  <si>
    <t>90'29'535W</t>
  </si>
  <si>
    <t>13:12 hrs.</t>
  </si>
  <si>
    <t>Solo contenía la fibra de nylón y no presento ningún organismo</t>
  </si>
  <si>
    <t>T2E3(Fondo y Superficie)</t>
  </si>
  <si>
    <t>No se encontraron los colectores</t>
  </si>
  <si>
    <t>1.1m</t>
  </si>
  <si>
    <t>Observaciones:Estación a 100m. del mangle</t>
  </si>
  <si>
    <t xml:space="preserve">                         Punta Sur de Tenabo. </t>
  </si>
  <si>
    <t>Ningún Organismo</t>
  </si>
  <si>
    <t>T3E1 (fondo)</t>
  </si>
  <si>
    <t>Fibra Sint.=Nada</t>
  </si>
  <si>
    <t>Fibra Sint.= 3 mp.</t>
  </si>
  <si>
    <t>Henequén=Nada</t>
  </si>
  <si>
    <t>Henequén= Nada</t>
  </si>
  <si>
    <t>Malla sint.= Nada</t>
  </si>
  <si>
    <t>Red= Nada</t>
  </si>
  <si>
    <t>Red (bolsa)= Nada</t>
  </si>
  <si>
    <t>Red (bolsa)= 6 mejillones</t>
  </si>
  <si>
    <t>Conchuela: Nada</t>
  </si>
  <si>
    <t>T3E1 (Fondo)</t>
  </si>
  <si>
    <t>m.p.               mej.</t>
  </si>
  <si>
    <t>T3E1(Fondo)</t>
  </si>
  <si>
    <t>Fibra sintética: 9 mejilones</t>
  </si>
  <si>
    <t>Fibra Sint.= 2 mejillones</t>
  </si>
  <si>
    <t>Henequén= Abundantes(Mejillones).</t>
  </si>
  <si>
    <t>Red=Abundante(Mejillones).</t>
  </si>
  <si>
    <t>Red (bolsa)=Nada</t>
  </si>
  <si>
    <t>T5E0 (Unico)</t>
  </si>
  <si>
    <t>12/03/99</t>
  </si>
  <si>
    <t>nota: no se encontraron los colectores.</t>
  </si>
  <si>
    <t>nota:no se encontraron organismos</t>
  </si>
  <si>
    <t>en la fibra de nylon</t>
  </si>
  <si>
    <t>no. Org</t>
  </si>
  <si>
    <t>long.</t>
  </si>
  <si>
    <t>T4 E1</t>
  </si>
  <si>
    <t>mejillones en la malla de chinchorro</t>
  </si>
  <si>
    <t>No, Org</t>
  </si>
  <si>
    <t>Long</t>
  </si>
  <si>
    <t>Mejillones en la fibra de nylon.</t>
  </si>
  <si>
    <t>Long.</t>
  </si>
  <si>
    <t>28/29/04/99</t>
  </si>
  <si>
    <t xml:space="preserve"> colector robado</t>
  </si>
  <si>
    <t>Red (bolsa)=NAD</t>
  </si>
  <si>
    <t xml:space="preserve">  Nota : Los colectores de este transectos fueron robados.</t>
  </si>
  <si>
    <t xml:space="preserve">Interior de la Bocana </t>
  </si>
  <si>
    <t>a Bocana</t>
  </si>
  <si>
    <t>No hay Organismos colectados</t>
  </si>
  <si>
    <t>Nota no se encontrarón los colectores de este transecto.</t>
  </si>
  <si>
    <t>Observaciones: no se colecto organismos.</t>
  </si>
  <si>
    <t>1.5m</t>
  </si>
  <si>
    <t>Bolsas de malla rígida y NYLON de Nylon</t>
  </si>
  <si>
    <t>Colectores de fondo y superficie trapo rojo en el palo frente donde comeinzan los pilotes del puente</t>
  </si>
  <si>
    <t>Después del canal que divide el banco de almejas al suroeste de isla arenas (700m)</t>
  </si>
  <si>
    <t>Canal entre los dos bancos de almejas frente a isla arena (2colectores fibra sintética y Henequén)</t>
  </si>
  <si>
    <t>No. Organismos</t>
  </si>
  <si>
    <t>IA1 NYLON</t>
  </si>
  <si>
    <t>IA2NYLON</t>
  </si>
  <si>
    <t>IA5 BOLSA</t>
  </si>
  <si>
    <t>IA5 NYLON</t>
  </si>
  <si>
    <t>IA6 NYLON</t>
  </si>
  <si>
    <t>IA8 BOLSA</t>
  </si>
  <si>
    <t>IA8 NYLON</t>
  </si>
  <si>
    <t>IA9 NYLON</t>
  </si>
  <si>
    <t>MEDIA</t>
  </si>
  <si>
    <t>MAX</t>
  </si>
  <si>
    <t>MIN</t>
  </si>
  <si>
    <t>DESVIACION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</si>
</sst>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14" fontId="0" fillId="0" borderId="0" xfId="0" applyNumberFormat="1" applyBorder="1"/>
    <xf numFmtId="2" fontId="0" fillId="0" borderId="0" xfId="0" applyNumberFormat="1" applyBorder="1"/>
    <xf numFmtId="2" fontId="0" fillId="0" borderId="0" xfId="0" quotePrefix="1" applyNumberFormat="1" applyBorder="1" applyAlignment="1">
      <alignment horizontal="left"/>
    </xf>
    <xf numFmtId="2" fontId="0" fillId="0" borderId="0" xfId="0" applyNumberFormat="1" applyBorder="1" applyAlignment="1">
      <alignment horizontal="center"/>
    </xf>
    <xf numFmtId="2" fontId="0" fillId="0" borderId="0" xfId="0" quotePrefix="1" applyNumberFormat="1" applyBorder="1" applyAlignment="1">
      <alignment horizontal="center"/>
    </xf>
    <xf numFmtId="14" fontId="0" fillId="0" borderId="0" xfId="0" quotePrefix="1" applyNumberFormat="1" applyBorder="1" applyAlignment="1">
      <alignment horizontal="center"/>
    </xf>
    <xf numFmtId="14" fontId="0" fillId="0" borderId="0" xfId="0" quotePrefix="1" applyNumberFormat="1" applyBorder="1" applyAlignment="1">
      <alignment horizontal="left"/>
    </xf>
    <xf numFmtId="2" fontId="1" fillId="0" borderId="0" xfId="0" applyNumberFormat="1" applyFont="1" applyBorder="1"/>
    <xf numFmtId="2" fontId="0" fillId="0" borderId="0" xfId="0" applyNumberFormat="1" applyBorder="1" applyAlignment="1">
      <alignment horizontal="left"/>
    </xf>
    <xf numFmtId="1" fontId="0" fillId="0" borderId="0" xfId="0" applyNumberFormat="1" applyBorder="1"/>
    <xf numFmtId="2" fontId="0" fillId="0" borderId="0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3" Type="http://schemas.openxmlformats.org/officeDocument/2006/relationships/chartsheet" Target="chartsheets/sheet1.xml"/><Relationship Id="rId7" Type="http://schemas.openxmlformats.org/officeDocument/2006/relationships/worksheet" Target="worksheets/sheet6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4.xml"/><Relationship Id="rId10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Incremento Mensual Por Especie Por Periodo Del Año</a:t>
            </a:r>
          </a:p>
        </c:rich>
      </c:tx>
      <c:layout>
        <c:manualLayout>
          <c:xMode val="edge"/>
          <c:yMode val="edge"/>
          <c:x val="0.26970033296337403"/>
          <c:y val="1.9543973941368083E-2"/>
        </c:manualLayout>
      </c:layout>
      <c:spPr>
        <a:noFill/>
        <a:ln w="25400">
          <a:noFill/>
        </a:ln>
      </c:spPr>
    </c:title>
    <c:view3D>
      <c:hPercent val="100"/>
      <c:depthPercent val="200"/>
      <c:perspective val="30"/>
    </c:view3D>
    <c:floor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sideWall>
    <c:backWall>
      <c:spPr>
        <a:solidFill>
          <a:srgbClr val="E3E3E3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654827968923419"/>
          <c:y val="0.10912052117263847"/>
          <c:w val="0.79356270810210849"/>
          <c:h val="0.74267100977198708"/>
        </c:manualLayout>
      </c:layout>
      <c:bar3DChart>
        <c:barDir val="col"/>
        <c:grouping val="standard"/>
        <c:ser>
          <c:idx val="1"/>
          <c:order val="0"/>
          <c:tx>
            <c:strRef>
              <c:f>CRECIMIENTO!$B$173</c:f>
              <c:strCache>
                <c:ptCount val="1"/>
                <c:pt idx="0">
                  <c:v>Abr-jun</c:v>
                </c:pt>
              </c:strCache>
            </c:strRef>
          </c:tx>
          <c:spPr>
            <a:pattFill prst="lt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cat>
            <c:strRef>
              <c:f>CRECIMIENTO!$C$171:$E$171</c:f>
              <c:strCache>
                <c:ptCount val="3"/>
                <c:pt idx="0">
                  <c:v>G. demissa</c:v>
                </c:pt>
                <c:pt idx="1">
                  <c:v>I. alatus</c:v>
                </c:pt>
                <c:pt idx="2">
                  <c:v>P. imbricata</c:v>
                </c:pt>
              </c:strCache>
            </c:strRef>
          </c:cat>
          <c:val>
            <c:numRef>
              <c:f>CRECIMIENTO!$C$173:$E$173</c:f>
              <c:numCache>
                <c:formatCode>0.00</c:formatCode>
                <c:ptCount val="3"/>
                <c:pt idx="0">
                  <c:v>2.68</c:v>
                </c:pt>
                <c:pt idx="1">
                  <c:v>1.31</c:v>
                </c:pt>
                <c:pt idx="2">
                  <c:v>0.44</c:v>
                </c:pt>
              </c:numCache>
            </c:numRef>
          </c:val>
        </c:ser>
        <c:ser>
          <c:idx val="0"/>
          <c:order val="1"/>
          <c:tx>
            <c:strRef>
              <c:f>CRECIMIENTO!$B$172</c:f>
              <c:strCache>
                <c:ptCount val="1"/>
                <c:pt idx="0">
                  <c:v>Feb-abr</c:v>
                </c:pt>
              </c:strCache>
            </c:strRef>
          </c:tx>
          <c:spPr>
            <a:solidFill>
              <a:srgbClr val="FF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CRECIMIENTO!$C$171:$E$171</c:f>
              <c:strCache>
                <c:ptCount val="3"/>
                <c:pt idx="0">
                  <c:v>G. demissa</c:v>
                </c:pt>
                <c:pt idx="1">
                  <c:v>I. alatus</c:v>
                </c:pt>
                <c:pt idx="2">
                  <c:v>P. imbricata</c:v>
                </c:pt>
              </c:strCache>
            </c:strRef>
          </c:cat>
          <c:val>
            <c:numRef>
              <c:f>CRECIMIENTO!$C$172:$E$172</c:f>
              <c:numCache>
                <c:formatCode>0.00</c:formatCode>
                <c:ptCount val="3"/>
                <c:pt idx="0">
                  <c:v>1.44</c:v>
                </c:pt>
                <c:pt idx="2">
                  <c:v>5.31</c:v>
                </c:pt>
              </c:numCache>
            </c:numRef>
          </c:val>
        </c:ser>
        <c:gapDepth val="50"/>
        <c:shape val="box"/>
        <c:axId val="52861952"/>
        <c:axId val="52871936"/>
        <c:axId val="52826112"/>
      </c:bar3DChart>
      <c:catAx>
        <c:axId val="5286195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lbertus (W1)"/>
                <a:ea typeface="Albertus (W1)"/>
                <a:cs typeface="Albertus (W1)"/>
              </a:defRPr>
            </a:pPr>
            <a:endParaRPr lang="es-ES"/>
          </a:p>
        </c:txPr>
        <c:crossAx val="52871936"/>
        <c:crosses val="autoZero"/>
        <c:lblAlgn val="ctr"/>
        <c:lblOffset val="100"/>
        <c:tickLblSkip val="1"/>
        <c:tickMarkSkip val="1"/>
        <c:noMultiLvlLbl val="1"/>
      </c:catAx>
      <c:valAx>
        <c:axId val="5287193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lbertus (W1)"/>
                    <a:ea typeface="Albertus (W1)"/>
                    <a:cs typeface="Albertus (W1)"/>
                  </a:defRPr>
                </a:pPr>
                <a:r>
                  <a:rPr lang="es-ES"/>
                  <a:t>Invremento en mm</a:t>
                </a:r>
              </a:p>
            </c:rich>
          </c:tx>
          <c:layout>
            <c:manualLayout>
              <c:xMode val="edge"/>
              <c:yMode val="edge"/>
              <c:x val="7.9911209766925659E-2"/>
              <c:y val="0.37459283387622155"/>
            </c:manualLayout>
          </c:layout>
          <c:spPr>
            <a:noFill/>
            <a:ln w="25400">
              <a:noFill/>
            </a:ln>
          </c:spPr>
        </c:title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lbertus (W1)"/>
                <a:ea typeface="Albertus (W1)"/>
                <a:cs typeface="Albertus (W1)"/>
              </a:defRPr>
            </a:pPr>
            <a:endParaRPr lang="es-ES"/>
          </a:p>
        </c:txPr>
        <c:crossAx val="52861952"/>
        <c:crosses val="autoZero"/>
        <c:crossBetween val="between"/>
      </c:valAx>
      <c:serAx>
        <c:axId val="5282611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52871936"/>
        <c:crosses val="autoZero"/>
        <c:tickLblSkip val="1"/>
        <c:tickMarkSkip val="1"/>
      </c:ser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733629300776929"/>
          <c:y val="0.94788273615635177"/>
          <c:w val="0.20421753607103224"/>
          <c:h val="4.8859934853420217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lbertus (W1)"/>
              <a:ea typeface="Albertus (W1)"/>
              <a:cs typeface="Albertus (W1)"/>
            </a:defRPr>
          </a:pPr>
          <a:endParaRPr lang="es-E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1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56" workbookViewId="0"/>
  </sheetViews>
  <pageMargins left="0.75" right="0.75" top="1" bottom="1" header="0.511811024" footer="0.511811024"/>
  <pageSetup orientation="landscape" horizontalDpi="4294967292" r:id="rId1"/>
  <headerFooter alignWithMargins="0">
    <oddFooter>Página &amp;P</oddFooter>
  </headerFooter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Q043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</xdr:row>
      <xdr:rowOff>9525</xdr:rowOff>
    </xdr:from>
    <xdr:to>
      <xdr:col>8</xdr:col>
      <xdr:colOff>266701</xdr:colOff>
      <xdr:row>9</xdr:row>
      <xdr:rowOff>133350</xdr:rowOff>
    </xdr:to>
    <xdr:sp macro="" textlink="">
      <xdr:nvSpPr>
        <xdr:cNvPr id="2" name="1 CuadroTexto"/>
        <xdr:cNvSpPr txBox="1"/>
      </xdr:nvSpPr>
      <xdr:spPr>
        <a:xfrm>
          <a:off x="685801" y="438150"/>
          <a:ext cx="5067300" cy="981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Baqueiro Cárdenas, E., 2001. Desarrollo de la malacocultura en costas de Campeche y Yucatán. Universidad Autónoma de Campeche.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Q043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</a:p>
      </xdr:txBody>
    </xdr:sp>
    <xdr:clientData/>
  </xdr:twoCellAnchor>
  <xdr:twoCellAnchor>
    <xdr:from>
      <xdr:col>3</xdr:col>
      <xdr:colOff>266700</xdr:colOff>
      <xdr:row>13</xdr:row>
      <xdr:rowOff>47625</xdr:rowOff>
    </xdr:from>
    <xdr:to>
      <xdr:col>5</xdr:col>
      <xdr:colOff>638175</xdr:colOff>
      <xdr:row>15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324100" y="1905000"/>
          <a:ext cx="1743075" cy="323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48350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94"/>
  <sheetViews>
    <sheetView workbookViewId="0"/>
  </sheetViews>
  <sheetFormatPr baseColWidth="10" defaultColWidth="9.7109375" defaultRowHeight="12.75"/>
  <cols>
    <col min="1" max="1" width="9.7109375" style="3"/>
    <col min="2" max="2" width="15.42578125" style="3" customWidth="1"/>
    <col min="3" max="3" width="12.5703125" style="3" customWidth="1"/>
    <col min="4" max="4" width="11.5703125" style="3" customWidth="1"/>
    <col min="5" max="16384" width="9.7109375" style="3"/>
  </cols>
  <sheetData>
    <row r="1" spans="1:6">
      <c r="A1" s="3" t="s">
        <v>0</v>
      </c>
    </row>
    <row r="2" spans="1:6">
      <c r="A2" s="4" t="s">
        <v>1</v>
      </c>
      <c r="B2" s="4"/>
      <c r="D2" s="4"/>
      <c r="E2" s="1"/>
      <c r="F2" s="1"/>
    </row>
    <row r="3" spans="1:6">
      <c r="A3" s="3" t="s">
        <v>2</v>
      </c>
      <c r="E3" s="1"/>
      <c r="F3" s="1"/>
    </row>
    <row r="4" spans="1:6">
      <c r="D4" s="5"/>
      <c r="E4" s="1"/>
      <c r="F4" s="1"/>
    </row>
    <row r="5" spans="1:6">
      <c r="B5" s="4" t="s">
        <v>3</v>
      </c>
      <c r="C5" s="6" t="s">
        <v>4</v>
      </c>
      <c r="D5" s="6" t="s">
        <v>5</v>
      </c>
      <c r="E5" s="1"/>
      <c r="F5" s="1"/>
    </row>
    <row r="6" spans="1:6">
      <c r="B6" s="3" t="s">
        <v>6</v>
      </c>
      <c r="F6" s="4"/>
    </row>
    <row r="7" spans="1:6" s="2" customFormat="1">
      <c r="B7" s="2">
        <v>36106</v>
      </c>
      <c r="C7" s="2">
        <v>36193</v>
      </c>
      <c r="D7" s="2">
        <v>36287</v>
      </c>
      <c r="E7" s="7"/>
      <c r="F7" s="7"/>
    </row>
    <row r="8" spans="1:6">
      <c r="A8" s="3" t="s">
        <v>7</v>
      </c>
      <c r="B8" s="12" t="s">
        <v>8</v>
      </c>
      <c r="C8" s="12" t="s">
        <v>8</v>
      </c>
      <c r="D8" s="12" t="s">
        <v>8</v>
      </c>
      <c r="E8" s="5"/>
      <c r="F8" s="5"/>
    </row>
    <row r="9" spans="1:6">
      <c r="A9" s="11">
        <v>1</v>
      </c>
      <c r="B9" s="3">
        <v>2</v>
      </c>
      <c r="C9" s="3">
        <v>28</v>
      </c>
      <c r="D9" s="3">
        <v>30</v>
      </c>
    </row>
    <row r="10" spans="1:6">
      <c r="A10" s="11">
        <v>2</v>
      </c>
      <c r="B10" s="3">
        <v>6</v>
      </c>
      <c r="C10" s="3">
        <v>22</v>
      </c>
      <c r="D10" s="3">
        <v>30</v>
      </c>
    </row>
    <row r="11" spans="1:6">
      <c r="A11" s="11">
        <v>3</v>
      </c>
      <c r="B11" s="3">
        <v>10</v>
      </c>
      <c r="C11" s="3">
        <v>22</v>
      </c>
      <c r="D11" s="3">
        <v>24</v>
      </c>
    </row>
    <row r="12" spans="1:6">
      <c r="A12" s="11">
        <v>4</v>
      </c>
      <c r="B12" s="3">
        <v>9</v>
      </c>
      <c r="C12" s="3">
        <v>22</v>
      </c>
      <c r="D12" s="3">
        <v>22</v>
      </c>
    </row>
    <row r="13" spans="1:6">
      <c r="A13" s="11">
        <v>5</v>
      </c>
      <c r="B13" s="3">
        <v>4</v>
      </c>
      <c r="C13" s="3">
        <v>20</v>
      </c>
      <c r="D13" s="3">
        <v>28</v>
      </c>
    </row>
    <row r="14" spans="1:6">
      <c r="A14" s="11">
        <v>6</v>
      </c>
      <c r="B14" s="3">
        <v>3</v>
      </c>
      <c r="C14" s="3">
        <v>20</v>
      </c>
      <c r="D14" s="3">
        <v>31</v>
      </c>
    </row>
    <row r="15" spans="1:6">
      <c r="A15" s="11">
        <v>7</v>
      </c>
      <c r="B15" s="3">
        <v>6</v>
      </c>
      <c r="C15" s="3">
        <v>22</v>
      </c>
      <c r="D15" s="3">
        <v>26</v>
      </c>
    </row>
    <row r="16" spans="1:6">
      <c r="A16" s="11">
        <v>8</v>
      </c>
      <c r="B16" s="3">
        <v>8</v>
      </c>
      <c r="C16" s="3">
        <v>21</v>
      </c>
      <c r="D16" s="3">
        <v>23</v>
      </c>
    </row>
    <row r="17" spans="1:4">
      <c r="A17" s="11">
        <v>9</v>
      </c>
      <c r="B17" s="3">
        <v>4</v>
      </c>
      <c r="C17" s="3">
        <v>22</v>
      </c>
      <c r="D17" s="3">
        <v>24</v>
      </c>
    </row>
    <row r="18" spans="1:4">
      <c r="A18" s="11">
        <v>10</v>
      </c>
      <c r="B18" s="3">
        <v>7</v>
      </c>
      <c r="C18" s="3">
        <v>21</v>
      </c>
      <c r="D18" s="3">
        <v>22</v>
      </c>
    </row>
    <row r="19" spans="1:4">
      <c r="A19" s="11">
        <v>11</v>
      </c>
      <c r="B19" s="3">
        <v>8</v>
      </c>
      <c r="C19" s="3">
        <v>19</v>
      </c>
      <c r="D19" s="3">
        <v>19</v>
      </c>
    </row>
    <row r="20" spans="1:4">
      <c r="A20" s="11">
        <v>12</v>
      </c>
      <c r="B20" s="3">
        <v>6</v>
      </c>
      <c r="C20" s="3">
        <v>22</v>
      </c>
      <c r="D20" s="3">
        <v>14</v>
      </c>
    </row>
    <row r="21" spans="1:4">
      <c r="A21" s="11">
        <v>13</v>
      </c>
      <c r="B21" s="3">
        <v>5</v>
      </c>
      <c r="C21" s="3">
        <v>20</v>
      </c>
      <c r="D21" s="3">
        <v>25</v>
      </c>
    </row>
    <row r="22" spans="1:4">
      <c r="A22" s="11">
        <v>14</v>
      </c>
      <c r="B22" s="3">
        <v>7</v>
      </c>
      <c r="C22" s="3">
        <v>23</v>
      </c>
      <c r="D22" s="3">
        <v>23</v>
      </c>
    </row>
    <row r="23" spans="1:4">
      <c r="A23" s="11">
        <v>15</v>
      </c>
      <c r="B23" s="3">
        <v>4</v>
      </c>
      <c r="C23" s="3">
        <v>24</v>
      </c>
      <c r="D23" s="3">
        <v>25</v>
      </c>
    </row>
    <row r="24" spans="1:4">
      <c r="A24" s="11">
        <v>16</v>
      </c>
      <c r="B24" s="3">
        <v>6</v>
      </c>
      <c r="C24" s="3">
        <v>23</v>
      </c>
      <c r="D24" s="3">
        <v>22</v>
      </c>
    </row>
    <row r="25" spans="1:4">
      <c r="A25" s="11">
        <v>17</v>
      </c>
      <c r="B25" s="3">
        <v>4</v>
      </c>
      <c r="C25" s="3">
        <v>15</v>
      </c>
      <c r="D25" s="3">
        <v>24</v>
      </c>
    </row>
    <row r="26" spans="1:4">
      <c r="A26" s="11">
        <v>18</v>
      </c>
      <c r="B26" s="3">
        <v>2</v>
      </c>
      <c r="C26" s="3">
        <v>22</v>
      </c>
      <c r="D26" s="3">
        <v>31</v>
      </c>
    </row>
    <row r="27" spans="1:4">
      <c r="A27" s="11">
        <v>19</v>
      </c>
      <c r="B27" s="3">
        <v>6</v>
      </c>
      <c r="C27" s="3">
        <v>23</v>
      </c>
      <c r="D27" s="3">
        <v>21</v>
      </c>
    </row>
    <row r="28" spans="1:4">
      <c r="A28" s="11">
        <v>20</v>
      </c>
      <c r="B28" s="3">
        <v>3</v>
      </c>
      <c r="C28" s="3">
        <v>24</v>
      </c>
      <c r="D28" s="3">
        <v>23</v>
      </c>
    </row>
    <row r="29" spans="1:4">
      <c r="A29" s="11">
        <v>21</v>
      </c>
      <c r="B29" s="3">
        <v>8</v>
      </c>
      <c r="C29" s="3">
        <v>22</v>
      </c>
      <c r="D29" s="3">
        <v>22</v>
      </c>
    </row>
    <row r="30" spans="1:4">
      <c r="A30" s="11">
        <v>22</v>
      </c>
      <c r="B30" s="3">
        <v>10</v>
      </c>
      <c r="C30" s="3">
        <v>19</v>
      </c>
      <c r="D30" s="3">
        <v>24</v>
      </c>
    </row>
    <row r="31" spans="1:4">
      <c r="A31" s="11">
        <v>23</v>
      </c>
      <c r="B31" s="3">
        <v>10</v>
      </c>
      <c r="C31" s="3">
        <v>17</v>
      </c>
      <c r="D31" s="3">
        <v>20</v>
      </c>
    </row>
    <row r="32" spans="1:4">
      <c r="A32" s="11">
        <v>24</v>
      </c>
      <c r="B32" s="3">
        <v>17</v>
      </c>
      <c r="C32" s="3">
        <v>24</v>
      </c>
      <c r="D32" s="3">
        <v>26</v>
      </c>
    </row>
    <row r="33" spans="1:4">
      <c r="A33" s="11">
        <v>25</v>
      </c>
      <c r="B33" s="3">
        <v>8</v>
      </c>
      <c r="C33" s="3">
        <v>24</v>
      </c>
      <c r="D33" s="3">
        <v>28</v>
      </c>
    </row>
    <row r="34" spans="1:4">
      <c r="A34" s="11">
        <v>26</v>
      </c>
      <c r="B34" s="3">
        <v>4</v>
      </c>
      <c r="C34" s="3">
        <v>19</v>
      </c>
      <c r="D34" s="3">
        <v>25</v>
      </c>
    </row>
    <row r="35" spans="1:4">
      <c r="A35" s="11">
        <v>27</v>
      </c>
      <c r="B35" s="3">
        <v>5</v>
      </c>
      <c r="C35" s="3">
        <v>18</v>
      </c>
      <c r="D35" s="3">
        <v>21</v>
      </c>
    </row>
    <row r="36" spans="1:4">
      <c r="A36" s="11">
        <v>28</v>
      </c>
      <c r="B36" s="3">
        <v>4</v>
      </c>
      <c r="C36" s="3">
        <v>21</v>
      </c>
      <c r="D36" s="3">
        <v>24</v>
      </c>
    </row>
    <row r="37" spans="1:4">
      <c r="A37" s="11">
        <v>29</v>
      </c>
      <c r="B37" s="3">
        <v>4</v>
      </c>
      <c r="C37" s="3">
        <v>22</v>
      </c>
      <c r="D37" s="3">
        <v>19</v>
      </c>
    </row>
    <row r="38" spans="1:4">
      <c r="A38" s="11">
        <v>30</v>
      </c>
      <c r="B38" s="3">
        <v>7</v>
      </c>
      <c r="C38" s="3">
        <v>22</v>
      </c>
      <c r="D38" s="3">
        <v>27</v>
      </c>
    </row>
    <row r="39" spans="1:4">
      <c r="A39" s="11">
        <v>31</v>
      </c>
      <c r="B39" s="3">
        <v>3</v>
      </c>
      <c r="C39" s="3">
        <v>25</v>
      </c>
      <c r="D39" s="3">
        <v>24</v>
      </c>
    </row>
    <row r="40" spans="1:4">
      <c r="A40" s="11">
        <v>32</v>
      </c>
      <c r="B40" s="3">
        <v>2</v>
      </c>
      <c r="C40" s="3">
        <v>25</v>
      </c>
      <c r="D40" s="3">
        <v>22</v>
      </c>
    </row>
    <row r="41" spans="1:4">
      <c r="A41" s="11">
        <v>33</v>
      </c>
      <c r="B41" s="3">
        <v>5</v>
      </c>
      <c r="C41" s="3">
        <v>22</v>
      </c>
      <c r="D41" s="3">
        <v>25</v>
      </c>
    </row>
    <row r="42" spans="1:4">
      <c r="A42" s="11">
        <v>34</v>
      </c>
      <c r="B42" s="3">
        <v>6</v>
      </c>
      <c r="C42" s="3">
        <v>27</v>
      </c>
      <c r="D42" s="3">
        <v>27</v>
      </c>
    </row>
    <row r="43" spans="1:4">
      <c r="A43" s="11">
        <v>35</v>
      </c>
      <c r="B43" s="3">
        <v>7</v>
      </c>
      <c r="C43" s="3">
        <v>22</v>
      </c>
      <c r="D43" s="3">
        <v>27</v>
      </c>
    </row>
    <row r="44" spans="1:4">
      <c r="A44" s="11">
        <v>36</v>
      </c>
      <c r="B44" s="3">
        <v>3</v>
      </c>
      <c r="C44" s="3">
        <v>25</v>
      </c>
      <c r="D44" s="3">
        <v>26</v>
      </c>
    </row>
    <row r="45" spans="1:4">
      <c r="A45" s="11">
        <v>37</v>
      </c>
      <c r="B45" s="3">
        <v>8</v>
      </c>
      <c r="C45" s="3">
        <v>24</v>
      </c>
      <c r="D45" s="3">
        <v>29</v>
      </c>
    </row>
    <row r="46" spans="1:4">
      <c r="A46" s="11">
        <v>38</v>
      </c>
      <c r="B46" s="3">
        <v>12</v>
      </c>
      <c r="C46" s="3">
        <v>22</v>
      </c>
      <c r="D46" s="3">
        <v>25</v>
      </c>
    </row>
    <row r="47" spans="1:4">
      <c r="A47" s="11">
        <v>39</v>
      </c>
      <c r="B47" s="3">
        <v>19</v>
      </c>
      <c r="C47" s="3">
        <v>20</v>
      </c>
      <c r="D47" s="3">
        <v>27</v>
      </c>
    </row>
    <row r="48" spans="1:4">
      <c r="A48" s="11">
        <v>40</v>
      </c>
      <c r="B48" s="3">
        <v>17</v>
      </c>
      <c r="C48" s="3">
        <v>15</v>
      </c>
      <c r="D48" s="3">
        <v>19</v>
      </c>
    </row>
    <row r="49" spans="1:4">
      <c r="A49" s="11">
        <v>41</v>
      </c>
      <c r="B49" s="3">
        <v>5</v>
      </c>
      <c r="C49" s="3">
        <v>23</v>
      </c>
      <c r="D49" s="3">
        <v>25</v>
      </c>
    </row>
    <row r="50" spans="1:4">
      <c r="A50" s="11">
        <v>42</v>
      </c>
      <c r="B50" s="3">
        <v>8</v>
      </c>
      <c r="C50" s="3">
        <v>25</v>
      </c>
      <c r="D50" s="3">
        <v>25</v>
      </c>
    </row>
    <row r="51" spans="1:4">
      <c r="A51" s="11">
        <v>43</v>
      </c>
      <c r="B51" s="3">
        <v>5</v>
      </c>
      <c r="C51" s="3">
        <v>25</v>
      </c>
      <c r="D51" s="3">
        <v>19</v>
      </c>
    </row>
    <row r="52" spans="1:4">
      <c r="A52" s="11">
        <v>44</v>
      </c>
      <c r="B52" s="3">
        <v>6</v>
      </c>
      <c r="C52" s="3">
        <v>23</v>
      </c>
      <c r="D52" s="3">
        <v>19</v>
      </c>
    </row>
    <row r="53" spans="1:4">
      <c r="A53" s="11">
        <v>45</v>
      </c>
      <c r="B53" s="3">
        <v>4</v>
      </c>
      <c r="C53" s="3">
        <v>20</v>
      </c>
      <c r="D53" s="3">
        <v>19</v>
      </c>
    </row>
    <row r="54" spans="1:4">
      <c r="A54" s="11">
        <v>46</v>
      </c>
      <c r="B54" s="3">
        <v>8</v>
      </c>
      <c r="C54" s="3">
        <v>19</v>
      </c>
      <c r="D54" s="3">
        <v>22</v>
      </c>
    </row>
    <row r="55" spans="1:4">
      <c r="A55" s="11">
        <v>47</v>
      </c>
      <c r="B55" s="3">
        <v>3</v>
      </c>
      <c r="C55" s="3">
        <v>30</v>
      </c>
      <c r="D55" s="3">
        <v>25</v>
      </c>
    </row>
    <row r="56" spans="1:4">
      <c r="A56" s="11">
        <v>48</v>
      </c>
      <c r="B56" s="3">
        <v>7</v>
      </c>
      <c r="C56" s="3">
        <v>24</v>
      </c>
      <c r="D56" s="3">
        <v>26</v>
      </c>
    </row>
    <row r="57" spans="1:4">
      <c r="A57" s="11">
        <v>49</v>
      </c>
      <c r="B57" s="3">
        <v>7</v>
      </c>
      <c r="C57" s="3">
        <v>25</v>
      </c>
      <c r="D57" s="3">
        <v>21</v>
      </c>
    </row>
    <row r="58" spans="1:4">
      <c r="A58" s="11">
        <v>50</v>
      </c>
      <c r="B58" s="3">
        <v>8</v>
      </c>
      <c r="C58" s="3">
        <v>23</v>
      </c>
      <c r="D58" s="3">
        <v>22</v>
      </c>
    </row>
    <row r="59" spans="1:4">
      <c r="A59" s="11">
        <v>51</v>
      </c>
      <c r="B59" s="3">
        <v>4</v>
      </c>
      <c r="C59" s="3">
        <v>25</v>
      </c>
      <c r="D59" s="3">
        <v>23</v>
      </c>
    </row>
    <row r="60" spans="1:4">
      <c r="A60" s="11">
        <v>52</v>
      </c>
      <c r="B60" s="3">
        <v>13</v>
      </c>
      <c r="C60" s="3">
        <v>24</v>
      </c>
      <c r="D60" s="3">
        <v>18</v>
      </c>
    </row>
    <row r="61" spans="1:4">
      <c r="A61" s="11">
        <v>53</v>
      </c>
      <c r="B61" s="3">
        <v>14</v>
      </c>
      <c r="C61" s="3">
        <v>20</v>
      </c>
      <c r="D61" s="3">
        <v>22</v>
      </c>
    </row>
    <row r="62" spans="1:4">
      <c r="A62" s="11">
        <v>54</v>
      </c>
      <c r="B62" s="3">
        <v>10</v>
      </c>
      <c r="C62" s="3">
        <v>20</v>
      </c>
      <c r="D62" s="3">
        <v>20</v>
      </c>
    </row>
    <row r="63" spans="1:4">
      <c r="A63" s="11">
        <v>55</v>
      </c>
      <c r="B63" s="3">
        <v>12</v>
      </c>
      <c r="C63" s="3">
        <v>24</v>
      </c>
      <c r="D63" s="3">
        <v>26</v>
      </c>
    </row>
    <row r="64" spans="1:4">
      <c r="A64" s="11">
        <v>56</v>
      </c>
      <c r="B64" s="3">
        <v>12</v>
      </c>
      <c r="C64" s="3">
        <v>21</v>
      </c>
      <c r="D64" s="3">
        <v>22</v>
      </c>
    </row>
    <row r="65" spans="1:4">
      <c r="A65" s="11">
        <v>57</v>
      </c>
      <c r="B65" s="3">
        <v>9</v>
      </c>
      <c r="C65" s="3">
        <v>23</v>
      </c>
      <c r="D65" s="3">
        <v>25</v>
      </c>
    </row>
    <row r="66" spans="1:4">
      <c r="A66" s="11">
        <v>58</v>
      </c>
      <c r="B66" s="3">
        <v>8</v>
      </c>
      <c r="C66" s="3">
        <v>22</v>
      </c>
      <c r="D66" s="3">
        <v>23</v>
      </c>
    </row>
    <row r="67" spans="1:4">
      <c r="A67" s="11">
        <v>59</v>
      </c>
      <c r="B67" s="3">
        <v>6</v>
      </c>
      <c r="C67" s="3">
        <v>25</v>
      </c>
      <c r="D67" s="3">
        <v>25</v>
      </c>
    </row>
    <row r="68" spans="1:4">
      <c r="A68" s="11">
        <v>60</v>
      </c>
      <c r="B68" s="3">
        <v>11</v>
      </c>
      <c r="C68" s="3">
        <v>21</v>
      </c>
      <c r="D68" s="3">
        <v>22</v>
      </c>
    </row>
    <row r="69" spans="1:4">
      <c r="A69" s="11">
        <v>61</v>
      </c>
      <c r="B69" s="3">
        <v>8</v>
      </c>
      <c r="C69" s="3">
        <v>22</v>
      </c>
      <c r="D69" s="3">
        <v>23</v>
      </c>
    </row>
    <row r="70" spans="1:4">
      <c r="A70" s="11">
        <v>62</v>
      </c>
      <c r="B70" s="3">
        <v>8</v>
      </c>
      <c r="C70" s="3">
        <v>24</v>
      </c>
      <c r="D70" s="3">
        <v>22</v>
      </c>
    </row>
    <row r="71" spans="1:4">
      <c r="A71" s="11">
        <v>63</v>
      </c>
      <c r="B71" s="3">
        <v>9</v>
      </c>
      <c r="C71" s="3">
        <v>23</v>
      </c>
      <c r="D71" s="3">
        <v>27</v>
      </c>
    </row>
    <row r="72" spans="1:4">
      <c r="A72" s="11">
        <v>64</v>
      </c>
      <c r="B72" s="3">
        <v>6</v>
      </c>
      <c r="C72" s="3">
        <v>21</v>
      </c>
      <c r="D72" s="3">
        <v>28</v>
      </c>
    </row>
    <row r="73" spans="1:4">
      <c r="A73" s="11">
        <v>65</v>
      </c>
      <c r="B73" s="3">
        <v>9</v>
      </c>
      <c r="D73" s="3">
        <v>21</v>
      </c>
    </row>
    <row r="74" spans="1:4">
      <c r="A74" s="11">
        <v>66</v>
      </c>
      <c r="B74" s="3">
        <v>7</v>
      </c>
      <c r="D74" s="3">
        <v>22</v>
      </c>
    </row>
    <row r="75" spans="1:4">
      <c r="A75" s="11">
        <v>67</v>
      </c>
      <c r="B75" s="3">
        <v>8</v>
      </c>
      <c r="D75" s="3">
        <v>24</v>
      </c>
    </row>
    <row r="76" spans="1:4">
      <c r="A76" s="11">
        <v>68</v>
      </c>
      <c r="B76" s="3">
        <v>9</v>
      </c>
      <c r="D76" s="3">
        <v>19</v>
      </c>
    </row>
    <row r="77" spans="1:4">
      <c r="A77" s="11">
        <v>69</v>
      </c>
      <c r="B77" s="3">
        <v>9</v>
      </c>
      <c r="D77" s="3">
        <v>23</v>
      </c>
    </row>
    <row r="78" spans="1:4">
      <c r="A78" s="11">
        <v>70</v>
      </c>
      <c r="B78" s="3">
        <v>7</v>
      </c>
      <c r="D78" s="3">
        <v>28</v>
      </c>
    </row>
    <row r="79" spans="1:4">
      <c r="A79" s="11">
        <v>71</v>
      </c>
      <c r="B79" s="3">
        <v>8</v>
      </c>
      <c r="D79" s="3">
        <v>22</v>
      </c>
    </row>
    <row r="80" spans="1:4">
      <c r="A80" s="11">
        <v>72</v>
      </c>
      <c r="B80" s="3">
        <v>5</v>
      </c>
      <c r="D80" s="3">
        <v>19</v>
      </c>
    </row>
    <row r="81" spans="1:6">
      <c r="A81" s="11">
        <v>73</v>
      </c>
      <c r="B81" s="3">
        <v>5</v>
      </c>
      <c r="D81" s="3">
        <v>27</v>
      </c>
    </row>
    <row r="82" spans="1:6">
      <c r="A82" s="11">
        <v>74</v>
      </c>
      <c r="B82" s="3">
        <v>5</v>
      </c>
      <c r="D82" s="3">
        <v>15</v>
      </c>
    </row>
    <row r="83" spans="1:6">
      <c r="A83" s="11">
        <v>75</v>
      </c>
      <c r="B83" s="3">
        <v>7</v>
      </c>
      <c r="D83" s="3">
        <v>28</v>
      </c>
    </row>
    <row r="85" spans="1:6">
      <c r="A85" s="5" t="s">
        <v>9</v>
      </c>
      <c r="B85" s="3">
        <f t="shared" ref="B85:C85" si="0">AVERAGE(B9:B83)</f>
        <v>7.1866666666666665</v>
      </c>
      <c r="C85" s="3">
        <f t="shared" si="0"/>
        <v>22.21875</v>
      </c>
      <c r="D85" s="3">
        <f>AVERAGE(D9:D83)</f>
        <v>23.613333333333333</v>
      </c>
    </row>
    <row r="86" spans="1:6">
      <c r="A86" s="5" t="s">
        <v>10</v>
      </c>
      <c r="B86" s="5">
        <f t="shared" ref="B86:C86" si="1">MAX(B9:B83)</f>
        <v>19</v>
      </c>
      <c r="C86" s="3">
        <f t="shared" si="1"/>
        <v>30</v>
      </c>
      <c r="D86" s="3">
        <f>MAX(D9:D83)</f>
        <v>31</v>
      </c>
    </row>
    <row r="87" spans="1:6">
      <c r="A87" s="5" t="s">
        <v>11</v>
      </c>
      <c r="B87" s="5">
        <f t="shared" ref="B87:C87" si="2">MIN(B9:B83)</f>
        <v>2</v>
      </c>
      <c r="C87" s="3">
        <f t="shared" si="2"/>
        <v>15</v>
      </c>
      <c r="D87" s="3">
        <f>MIN(D9:D83)</f>
        <v>14</v>
      </c>
    </row>
    <row r="88" spans="1:6">
      <c r="A88" s="5" t="s">
        <v>12</v>
      </c>
      <c r="B88" s="5">
        <f t="shared" ref="B88:C88" si="3">STDEV(B9:B83)</f>
        <v>3.4236590720224234</v>
      </c>
      <c r="C88" s="3">
        <f t="shared" si="3"/>
        <v>2.6635025871483644</v>
      </c>
      <c r="D88" s="3">
        <f>STDEV(D9:D83)</f>
        <v>3.4714796803627084</v>
      </c>
    </row>
    <row r="89" spans="1:6">
      <c r="A89" s="5" t="s">
        <v>13</v>
      </c>
      <c r="C89" s="5">
        <f t="shared" ref="C89:D89" si="4">DAYS360(B7,C7)</f>
        <v>85</v>
      </c>
      <c r="D89" s="5">
        <f t="shared" si="4"/>
        <v>95</v>
      </c>
      <c r="E89" s="5"/>
      <c r="F89" s="5"/>
    </row>
    <row r="90" spans="1:6">
      <c r="A90" s="5" t="s">
        <v>14</v>
      </c>
      <c r="C90" s="5">
        <f>C85-B85</f>
        <v>15.032083333333333</v>
      </c>
      <c r="D90" s="5">
        <f>D85-C85</f>
        <v>1.3945833333333333</v>
      </c>
      <c r="E90" s="5"/>
      <c r="F90" s="5"/>
    </row>
    <row r="91" spans="1:6">
      <c r="A91" s="3" t="s">
        <v>15</v>
      </c>
      <c r="C91" s="3">
        <f t="shared" ref="C91:D91" si="5">C90/C89</f>
        <v>0.17684803921568626</v>
      </c>
      <c r="D91" s="3">
        <f t="shared" si="5"/>
        <v>1.4679824561403508E-2</v>
      </c>
    </row>
    <row r="92" spans="1:6">
      <c r="A92" s="3" t="s">
        <v>16</v>
      </c>
      <c r="C92" s="3">
        <f t="shared" ref="C92:D92" si="6">C91*30</f>
        <v>5.3054411764705875</v>
      </c>
      <c r="D92" s="3">
        <f t="shared" si="6"/>
        <v>0.44039473684210523</v>
      </c>
    </row>
    <row r="93" spans="1:6">
      <c r="A93" s="4" t="s">
        <v>17</v>
      </c>
      <c r="C93" s="3">
        <f>D85-B85</f>
        <v>16.426666666666666</v>
      </c>
    </row>
    <row r="95" spans="1:6">
      <c r="A95" s="4" t="s">
        <v>18</v>
      </c>
    </row>
    <row r="96" spans="1:6">
      <c r="A96" s="4" t="s">
        <v>19</v>
      </c>
      <c r="B96" s="4"/>
    </row>
    <row r="97" spans="1:7">
      <c r="A97" s="3" t="s">
        <v>20</v>
      </c>
      <c r="B97" s="3" t="s">
        <v>21</v>
      </c>
    </row>
    <row r="98" spans="1:7">
      <c r="A98" s="3" t="s">
        <v>22</v>
      </c>
      <c r="D98" s="3" t="s">
        <v>23</v>
      </c>
    </row>
    <row r="99" spans="1:7">
      <c r="A99" s="4" t="s">
        <v>24</v>
      </c>
      <c r="B99" s="4"/>
      <c r="E99" s="3" t="s">
        <v>25</v>
      </c>
      <c r="F99" s="4" t="s">
        <v>26</v>
      </c>
    </row>
    <row r="101" spans="1:7">
      <c r="A101" s="3" t="s">
        <v>27</v>
      </c>
      <c r="D101" s="3" t="s">
        <v>28</v>
      </c>
      <c r="E101" s="1"/>
    </row>
    <row r="102" spans="1:7">
      <c r="E102" s="3" t="s">
        <v>29</v>
      </c>
    </row>
    <row r="105" spans="1:7">
      <c r="B105" s="3" t="s">
        <v>30</v>
      </c>
      <c r="D105" s="3" t="s">
        <v>30</v>
      </c>
      <c r="F105" s="4" t="s">
        <v>31</v>
      </c>
    </row>
    <row r="106" spans="1:7">
      <c r="B106" s="3" t="s">
        <v>32</v>
      </c>
      <c r="D106" s="3" t="s">
        <v>32</v>
      </c>
      <c r="E106" s="5"/>
      <c r="F106" s="3" t="s">
        <v>33</v>
      </c>
      <c r="G106" s="3" t="s">
        <v>34</v>
      </c>
    </row>
    <row r="107" spans="1:7" s="2" customFormat="1">
      <c r="B107" s="2">
        <v>36193</v>
      </c>
      <c r="C107" s="8" t="s">
        <v>35</v>
      </c>
      <c r="D107" s="2">
        <v>36265</v>
      </c>
      <c r="E107" s="2">
        <v>36335</v>
      </c>
      <c r="F107" s="2">
        <v>36326</v>
      </c>
      <c r="G107" s="2">
        <v>36335</v>
      </c>
    </row>
    <row r="108" spans="1:7">
      <c r="B108" s="3">
        <v>5</v>
      </c>
      <c r="C108" s="3">
        <v>11</v>
      </c>
      <c r="D108" s="3">
        <v>7</v>
      </c>
      <c r="E108" s="3">
        <v>10</v>
      </c>
      <c r="F108" s="3">
        <v>8</v>
      </c>
      <c r="G108" s="3">
        <v>23</v>
      </c>
    </row>
    <row r="109" spans="1:7">
      <c r="A109" s="3">
        <v>1</v>
      </c>
      <c r="B109" s="3">
        <v>2</v>
      </c>
      <c r="C109" s="3">
        <v>6</v>
      </c>
      <c r="D109" s="3">
        <v>6</v>
      </c>
      <c r="E109" s="3">
        <v>10</v>
      </c>
      <c r="F109" s="3">
        <v>7</v>
      </c>
      <c r="G109" s="3">
        <v>18</v>
      </c>
    </row>
    <row r="110" spans="1:7">
      <c r="A110" s="3">
        <v>2</v>
      </c>
      <c r="B110" s="3">
        <v>3</v>
      </c>
      <c r="C110" s="3">
        <v>7</v>
      </c>
      <c r="D110" s="3">
        <v>7</v>
      </c>
      <c r="E110" s="3">
        <v>14</v>
      </c>
      <c r="F110" s="3">
        <v>7</v>
      </c>
      <c r="G110" s="3">
        <v>20</v>
      </c>
    </row>
    <row r="111" spans="1:7">
      <c r="A111" s="3">
        <v>3</v>
      </c>
      <c r="B111" s="3">
        <v>7</v>
      </c>
      <c r="C111" s="3">
        <v>8</v>
      </c>
      <c r="D111" s="3">
        <v>5</v>
      </c>
      <c r="E111" s="3">
        <v>16</v>
      </c>
      <c r="F111" s="3">
        <v>9</v>
      </c>
      <c r="G111" s="3">
        <v>20</v>
      </c>
    </row>
    <row r="112" spans="1:7">
      <c r="A112" s="3">
        <v>4</v>
      </c>
      <c r="B112" s="3">
        <v>6</v>
      </c>
      <c r="C112" s="3">
        <v>11</v>
      </c>
      <c r="D112" s="3">
        <v>9</v>
      </c>
      <c r="E112" s="3">
        <v>12</v>
      </c>
      <c r="F112" s="3">
        <v>10</v>
      </c>
      <c r="G112" s="3">
        <v>15</v>
      </c>
    </row>
    <row r="113" spans="1:7">
      <c r="A113" s="3">
        <v>5</v>
      </c>
      <c r="B113" s="3">
        <v>6</v>
      </c>
      <c r="C113" s="3">
        <v>7</v>
      </c>
      <c r="D113" s="3">
        <v>7</v>
      </c>
      <c r="E113" s="3">
        <v>16</v>
      </c>
      <c r="F113" s="3">
        <v>7</v>
      </c>
      <c r="G113" s="3">
        <v>23</v>
      </c>
    </row>
    <row r="114" spans="1:7">
      <c r="A114" s="3">
        <v>6</v>
      </c>
      <c r="C114" s="3">
        <v>9</v>
      </c>
      <c r="D114" s="3">
        <v>11</v>
      </c>
      <c r="E114" s="3">
        <v>15</v>
      </c>
      <c r="F114" s="3">
        <v>14</v>
      </c>
      <c r="G114" s="3">
        <v>20</v>
      </c>
    </row>
    <row r="115" spans="1:7">
      <c r="A115" s="3">
        <v>7</v>
      </c>
      <c r="C115" s="3">
        <v>6</v>
      </c>
      <c r="D115" s="3">
        <v>8</v>
      </c>
      <c r="E115" s="3">
        <v>14</v>
      </c>
      <c r="F115" s="3">
        <v>12</v>
      </c>
      <c r="G115" s="3">
        <v>18</v>
      </c>
    </row>
    <row r="116" spans="1:7">
      <c r="A116" s="3">
        <v>8</v>
      </c>
      <c r="C116" s="3">
        <v>10</v>
      </c>
      <c r="D116" s="3">
        <v>9</v>
      </c>
      <c r="E116" s="3">
        <v>14</v>
      </c>
      <c r="F116" s="3">
        <v>9</v>
      </c>
      <c r="G116" s="3">
        <v>17</v>
      </c>
    </row>
    <row r="117" spans="1:7">
      <c r="A117" s="3">
        <v>9</v>
      </c>
      <c r="C117" s="3">
        <v>8</v>
      </c>
      <c r="D117" s="3">
        <v>7</v>
      </c>
      <c r="E117" s="3">
        <v>11</v>
      </c>
      <c r="F117" s="3">
        <v>15</v>
      </c>
      <c r="G117" s="3">
        <v>16</v>
      </c>
    </row>
    <row r="118" spans="1:7">
      <c r="A118" s="3">
        <v>10</v>
      </c>
      <c r="C118" s="3">
        <v>9</v>
      </c>
      <c r="D118" s="3">
        <v>12</v>
      </c>
      <c r="E118" s="3">
        <v>9</v>
      </c>
      <c r="F118" s="3">
        <v>12</v>
      </c>
      <c r="G118" s="3">
        <v>15</v>
      </c>
    </row>
    <row r="119" spans="1:7">
      <c r="A119" s="3">
        <v>11</v>
      </c>
      <c r="C119" s="3">
        <v>8</v>
      </c>
      <c r="D119" s="3">
        <v>11</v>
      </c>
      <c r="E119" s="3">
        <v>15</v>
      </c>
      <c r="F119" s="3">
        <v>7</v>
      </c>
      <c r="G119" s="3">
        <v>18</v>
      </c>
    </row>
    <row r="120" spans="1:7">
      <c r="A120" s="3">
        <v>12</v>
      </c>
      <c r="C120" s="3">
        <v>9</v>
      </c>
      <c r="D120" s="3">
        <v>8</v>
      </c>
      <c r="E120" s="3">
        <v>16</v>
      </c>
      <c r="F120" s="3">
        <v>14</v>
      </c>
      <c r="G120" s="3">
        <v>19</v>
      </c>
    </row>
    <row r="121" spans="1:7">
      <c r="A121" s="3">
        <v>13</v>
      </c>
      <c r="C121" s="3">
        <v>7</v>
      </c>
      <c r="D121" s="3">
        <v>14</v>
      </c>
      <c r="E121" s="3">
        <v>11</v>
      </c>
      <c r="F121" s="3">
        <v>9</v>
      </c>
      <c r="G121" s="3">
        <v>15</v>
      </c>
    </row>
    <row r="122" spans="1:7">
      <c r="A122" s="3">
        <v>14</v>
      </c>
      <c r="C122" s="3">
        <v>8</v>
      </c>
      <c r="E122" s="3">
        <v>17</v>
      </c>
      <c r="G122" s="3">
        <v>11</v>
      </c>
    </row>
    <row r="123" spans="1:7">
      <c r="A123" s="3">
        <v>15</v>
      </c>
      <c r="C123" s="3">
        <v>7</v>
      </c>
      <c r="E123" s="3">
        <v>15</v>
      </c>
      <c r="G123" s="3">
        <v>14</v>
      </c>
    </row>
    <row r="124" spans="1:7">
      <c r="A124" s="3">
        <v>16</v>
      </c>
      <c r="C124" s="3">
        <v>6</v>
      </c>
      <c r="E124" s="3">
        <v>13</v>
      </c>
      <c r="G124" s="3">
        <v>11</v>
      </c>
    </row>
    <row r="125" spans="1:7">
      <c r="A125" s="3">
        <v>17</v>
      </c>
      <c r="C125" s="3">
        <v>6</v>
      </c>
      <c r="E125" s="3">
        <v>14</v>
      </c>
      <c r="G125" s="3">
        <v>14</v>
      </c>
    </row>
    <row r="126" spans="1:7">
      <c r="A126" s="3">
        <v>18</v>
      </c>
      <c r="C126" s="3">
        <v>9</v>
      </c>
      <c r="E126" s="3">
        <v>14</v>
      </c>
      <c r="G126" s="3">
        <v>20</v>
      </c>
    </row>
    <row r="127" spans="1:7">
      <c r="A127" s="3">
        <v>19</v>
      </c>
      <c r="C127" s="3">
        <v>8</v>
      </c>
      <c r="E127" s="3">
        <v>16</v>
      </c>
      <c r="G127" s="3">
        <v>23</v>
      </c>
    </row>
    <row r="128" spans="1:7">
      <c r="A128" s="3">
        <v>20</v>
      </c>
      <c r="C128" s="3">
        <v>6</v>
      </c>
      <c r="E128" s="3">
        <v>17</v>
      </c>
      <c r="G128" s="3">
        <v>16</v>
      </c>
    </row>
    <row r="129" spans="1:7">
      <c r="A129" s="3">
        <v>21</v>
      </c>
      <c r="C129" s="3">
        <v>9</v>
      </c>
      <c r="E129" s="3">
        <v>15</v>
      </c>
      <c r="G129" s="3">
        <v>20</v>
      </c>
    </row>
    <row r="130" spans="1:7">
      <c r="A130" s="3">
        <v>22</v>
      </c>
      <c r="C130" s="3">
        <v>6</v>
      </c>
      <c r="E130" s="3">
        <v>15</v>
      </c>
      <c r="G130" s="3">
        <v>19</v>
      </c>
    </row>
    <row r="131" spans="1:7">
      <c r="A131" s="3">
        <v>23</v>
      </c>
      <c r="C131" s="3">
        <v>6</v>
      </c>
      <c r="E131" s="3">
        <v>16</v>
      </c>
      <c r="G131" s="3">
        <v>14</v>
      </c>
    </row>
    <row r="132" spans="1:7">
      <c r="A132" s="3">
        <v>24</v>
      </c>
      <c r="C132" s="3">
        <v>7</v>
      </c>
      <c r="E132" s="3">
        <v>14</v>
      </c>
      <c r="G132" s="3">
        <v>17</v>
      </c>
    </row>
    <row r="133" spans="1:7">
      <c r="A133" s="3">
        <v>25</v>
      </c>
      <c r="C133" s="3">
        <v>11</v>
      </c>
      <c r="E133" s="3">
        <v>15</v>
      </c>
      <c r="G133" s="3">
        <v>19</v>
      </c>
    </row>
    <row r="134" spans="1:7">
      <c r="A134" s="3">
        <v>26</v>
      </c>
      <c r="C134" s="3">
        <v>10</v>
      </c>
      <c r="E134" s="3">
        <v>12</v>
      </c>
      <c r="G134" s="3">
        <v>14</v>
      </c>
    </row>
    <row r="135" spans="1:7">
      <c r="A135" s="3">
        <v>27</v>
      </c>
      <c r="C135" s="3">
        <v>8</v>
      </c>
      <c r="E135" s="3">
        <v>8</v>
      </c>
      <c r="G135" s="3">
        <v>17</v>
      </c>
    </row>
    <row r="136" spans="1:7">
      <c r="A136" s="3">
        <v>28</v>
      </c>
      <c r="C136" s="3">
        <v>7</v>
      </c>
      <c r="E136" s="3">
        <v>10</v>
      </c>
      <c r="G136" s="3">
        <v>19</v>
      </c>
    </row>
    <row r="137" spans="1:7">
      <c r="A137" s="3">
        <v>29</v>
      </c>
      <c r="C137" s="3">
        <v>8</v>
      </c>
      <c r="E137" s="3">
        <v>13</v>
      </c>
      <c r="G137" s="3">
        <v>14</v>
      </c>
    </row>
    <row r="138" spans="1:7">
      <c r="A138" s="3">
        <v>30</v>
      </c>
      <c r="C138" s="3">
        <v>10</v>
      </c>
      <c r="E138" s="3">
        <v>15</v>
      </c>
      <c r="G138" s="3">
        <v>17</v>
      </c>
    </row>
    <row r="139" spans="1:7">
      <c r="A139" s="3">
        <v>31</v>
      </c>
      <c r="C139" s="3">
        <v>8</v>
      </c>
      <c r="E139" s="3">
        <v>15</v>
      </c>
      <c r="G139" s="3">
        <v>19</v>
      </c>
    </row>
    <row r="140" spans="1:7">
      <c r="A140" s="3">
        <v>32</v>
      </c>
      <c r="C140" s="3">
        <v>6</v>
      </c>
      <c r="E140" s="3">
        <v>10</v>
      </c>
      <c r="G140" s="3">
        <v>17</v>
      </c>
    </row>
    <row r="141" spans="1:7">
      <c r="A141" s="3">
        <v>33</v>
      </c>
      <c r="C141" s="3">
        <v>9</v>
      </c>
      <c r="E141" s="3">
        <v>16</v>
      </c>
      <c r="G141" s="3">
        <v>20</v>
      </c>
    </row>
    <row r="142" spans="1:7">
      <c r="A142" s="3">
        <v>34</v>
      </c>
      <c r="C142" s="3">
        <v>10</v>
      </c>
      <c r="E142" s="3">
        <v>16</v>
      </c>
      <c r="G142" s="3">
        <v>14</v>
      </c>
    </row>
    <row r="143" spans="1:7">
      <c r="A143" s="3">
        <v>35</v>
      </c>
      <c r="C143" s="3">
        <v>11</v>
      </c>
      <c r="E143" s="3">
        <v>14</v>
      </c>
      <c r="G143" s="3">
        <v>17</v>
      </c>
    </row>
    <row r="144" spans="1:7">
      <c r="A144" s="3">
        <v>36</v>
      </c>
      <c r="C144" s="3">
        <v>9</v>
      </c>
      <c r="E144" s="3">
        <v>14</v>
      </c>
      <c r="G144" s="3">
        <v>15</v>
      </c>
    </row>
    <row r="145" spans="1:7">
      <c r="A145" s="3">
        <v>37</v>
      </c>
      <c r="C145" s="3">
        <v>7</v>
      </c>
      <c r="E145" s="3">
        <v>14</v>
      </c>
      <c r="G145" s="3">
        <v>14</v>
      </c>
    </row>
    <row r="146" spans="1:7">
      <c r="A146" s="3">
        <v>38</v>
      </c>
      <c r="C146" s="3">
        <v>10</v>
      </c>
      <c r="E146" s="3">
        <v>16</v>
      </c>
      <c r="G146" s="3">
        <v>16</v>
      </c>
    </row>
    <row r="147" spans="1:7">
      <c r="A147" s="3">
        <v>39</v>
      </c>
      <c r="C147" s="3">
        <v>10</v>
      </c>
      <c r="E147" s="3">
        <v>10</v>
      </c>
      <c r="G147" s="3">
        <v>11</v>
      </c>
    </row>
    <row r="148" spans="1:7">
      <c r="A148" s="3">
        <v>40</v>
      </c>
      <c r="C148" s="3">
        <v>7</v>
      </c>
      <c r="G148" s="3">
        <v>21</v>
      </c>
    </row>
    <row r="149" spans="1:7">
      <c r="A149" s="3">
        <v>41</v>
      </c>
      <c r="C149" s="3">
        <v>10</v>
      </c>
      <c r="G149" s="3">
        <v>15</v>
      </c>
    </row>
    <row r="150" spans="1:7">
      <c r="A150" s="3">
        <v>42</v>
      </c>
      <c r="C150" s="3">
        <v>6</v>
      </c>
      <c r="G150" s="3">
        <v>20</v>
      </c>
    </row>
    <row r="151" spans="1:7">
      <c r="A151" s="3">
        <v>43</v>
      </c>
      <c r="C151" s="3">
        <v>6</v>
      </c>
      <c r="G151" s="3">
        <v>25</v>
      </c>
    </row>
    <row r="152" spans="1:7">
      <c r="A152" s="3">
        <v>44</v>
      </c>
      <c r="C152" s="3">
        <v>14</v>
      </c>
      <c r="G152" s="3">
        <v>21</v>
      </c>
    </row>
    <row r="153" spans="1:7">
      <c r="A153" s="3">
        <v>45</v>
      </c>
      <c r="C153" s="3">
        <v>12</v>
      </c>
      <c r="G153" s="3">
        <v>17</v>
      </c>
    </row>
    <row r="154" spans="1:7">
      <c r="A154" s="3">
        <v>46</v>
      </c>
      <c r="C154" s="3">
        <v>10</v>
      </c>
      <c r="G154" s="3">
        <v>18</v>
      </c>
    </row>
    <row r="155" spans="1:7">
      <c r="A155" s="3">
        <v>47</v>
      </c>
      <c r="C155" s="3">
        <v>11</v>
      </c>
      <c r="G155" s="3">
        <v>17</v>
      </c>
    </row>
    <row r="156" spans="1:7">
      <c r="A156" s="3">
        <v>48</v>
      </c>
      <c r="C156" s="3">
        <v>8</v>
      </c>
      <c r="G156" s="3">
        <v>18</v>
      </c>
    </row>
    <row r="157" spans="1:7">
      <c r="A157" s="3">
        <v>49</v>
      </c>
      <c r="C157" s="3">
        <v>9</v>
      </c>
      <c r="G157" s="3">
        <v>16</v>
      </c>
    </row>
    <row r="158" spans="1:7">
      <c r="A158" s="3">
        <v>50</v>
      </c>
      <c r="C158" s="3">
        <v>7</v>
      </c>
      <c r="G158" s="3">
        <v>17</v>
      </c>
    </row>
    <row r="159" spans="1:7">
      <c r="A159" s="3">
        <v>51</v>
      </c>
      <c r="C159" s="3">
        <v>10</v>
      </c>
      <c r="G159" s="3">
        <v>18</v>
      </c>
    </row>
    <row r="160" spans="1:7">
      <c r="A160" s="3">
        <v>52</v>
      </c>
      <c r="G160" s="3">
        <v>17</v>
      </c>
    </row>
    <row r="161" spans="1:7">
      <c r="A161" s="3" t="s">
        <v>9</v>
      </c>
      <c r="B161" s="3">
        <f t="shared" ref="B161:C161" si="7">AVERAGE(B108:B113)</f>
        <v>4.833333333333333</v>
      </c>
      <c r="C161" s="3">
        <f t="shared" si="7"/>
        <v>8.3333333333333339</v>
      </c>
      <c r="D161" s="3">
        <f t="shared" ref="D161:F161" si="8">AVERAGE(D108:D113)</f>
        <v>6.833333333333333</v>
      </c>
      <c r="E161" s="3">
        <f>AVERAGE(E108:E113)</f>
        <v>13</v>
      </c>
      <c r="F161" s="3">
        <f t="shared" si="8"/>
        <v>8</v>
      </c>
      <c r="G161" s="3">
        <f>AVERAGE(G108:G113)</f>
        <v>19.833333333333332</v>
      </c>
    </row>
    <row r="162" spans="1:7">
      <c r="A162" s="3" t="s">
        <v>36</v>
      </c>
      <c r="B162" s="3">
        <f>MAX(B108:B113)</f>
        <v>7</v>
      </c>
      <c r="C162" s="3">
        <f t="shared" ref="C162:G162" si="9">MAX(C108:C113)</f>
        <v>11</v>
      </c>
      <c r="D162" s="3">
        <f t="shared" si="9"/>
        <v>9</v>
      </c>
      <c r="E162" s="3">
        <f t="shared" si="9"/>
        <v>16</v>
      </c>
      <c r="F162" s="3">
        <f t="shared" si="9"/>
        <v>10</v>
      </c>
      <c r="G162" s="3">
        <f t="shared" si="9"/>
        <v>23</v>
      </c>
    </row>
    <row r="163" spans="1:7">
      <c r="A163" s="3" t="s">
        <v>37</v>
      </c>
      <c r="B163" s="3">
        <f t="shared" ref="B163:C163" si="10">MIN(B108:B113)</f>
        <v>2</v>
      </c>
      <c r="C163" s="3">
        <f t="shared" si="10"/>
        <v>6</v>
      </c>
      <c r="D163" s="3">
        <f t="shared" ref="D163:G163" si="11">MIN(D108:D113)</f>
        <v>5</v>
      </c>
      <c r="E163" s="3">
        <f t="shared" si="11"/>
        <v>10</v>
      </c>
      <c r="F163" s="3">
        <f t="shared" si="11"/>
        <v>7</v>
      </c>
      <c r="G163" s="3">
        <f t="shared" si="11"/>
        <v>15</v>
      </c>
    </row>
    <row r="164" spans="1:7">
      <c r="A164" s="3" t="s">
        <v>12</v>
      </c>
      <c r="B164" s="3">
        <f>STDEV(B108:B113)</f>
        <v>1.9407902170679521</v>
      </c>
      <c r="C164" s="3">
        <f t="shared" ref="C164:G164" si="12">STDEV(C108:C113)</f>
        <v>2.1602468994692856</v>
      </c>
      <c r="D164" s="3">
        <f t="shared" si="12"/>
        <v>1.3291601358251244</v>
      </c>
      <c r="E164" s="3">
        <f t="shared" si="12"/>
        <v>2.7568097504180442</v>
      </c>
      <c r="F164" s="3">
        <f t="shared" si="12"/>
        <v>1.2649110640673518</v>
      </c>
      <c r="G164" s="3">
        <f t="shared" si="12"/>
        <v>3.0605010483034794</v>
      </c>
    </row>
    <row r="165" spans="1:7">
      <c r="A165" s="3" t="s">
        <v>38</v>
      </c>
      <c r="C165" s="3">
        <f>DAYS360(B107,C107)</f>
        <v>73</v>
      </c>
      <c r="E165" s="3">
        <f>DAYS360(D107,E107)</f>
        <v>69</v>
      </c>
      <c r="G165" s="3">
        <f>DAYS360(F107,G107)</f>
        <v>9</v>
      </c>
    </row>
    <row r="166" spans="1:7">
      <c r="A166" s="3" t="s">
        <v>14</v>
      </c>
      <c r="C166" s="3">
        <f>C161-B161</f>
        <v>3.5000000000000009</v>
      </c>
      <c r="E166" s="3">
        <f>E161-D161</f>
        <v>6.166666666666667</v>
      </c>
      <c r="G166" s="3">
        <f>G161-F161</f>
        <v>11.833333333333332</v>
      </c>
    </row>
    <row r="167" spans="1:7">
      <c r="A167" s="3" t="s">
        <v>39</v>
      </c>
      <c r="C167" s="3">
        <f>C166/C165</f>
        <v>4.7945205479452066E-2</v>
      </c>
      <c r="E167" s="3">
        <f>E166/E165</f>
        <v>8.9371980676328511E-2</v>
      </c>
      <c r="G167" s="3">
        <f>G166/G165</f>
        <v>1.3148148148148147</v>
      </c>
    </row>
    <row r="168" spans="1:7">
      <c r="A168" s="3" t="s">
        <v>40</v>
      </c>
      <c r="C168" s="3">
        <f>C167*30</f>
        <v>1.4383561643835621</v>
      </c>
      <c r="E168" s="3">
        <f>E167*30</f>
        <v>2.6811594202898554</v>
      </c>
      <c r="G168" s="3">
        <f>G167*30</f>
        <v>39.444444444444443</v>
      </c>
    </row>
    <row r="169" spans="1:7">
      <c r="A169" s="3" t="s">
        <v>41</v>
      </c>
      <c r="E169" s="3">
        <f>E161-B161</f>
        <v>8.1666666666666679</v>
      </c>
    </row>
    <row r="171" spans="1:7">
      <c r="C171" s="9" t="s">
        <v>42</v>
      </c>
      <c r="D171" s="9" t="s">
        <v>43</v>
      </c>
      <c r="E171" s="9" t="s">
        <v>44</v>
      </c>
    </row>
    <row r="172" spans="1:7">
      <c r="B172" s="3" t="s">
        <v>45</v>
      </c>
      <c r="C172" s="3">
        <v>1.44</v>
      </c>
      <c r="E172" s="3">
        <v>5.31</v>
      </c>
    </row>
    <row r="173" spans="1:7">
      <c r="B173" s="3" t="s">
        <v>46</v>
      </c>
      <c r="C173" s="3">
        <v>2.68</v>
      </c>
      <c r="D173" s="3">
        <v>1.31</v>
      </c>
      <c r="E173" s="3">
        <v>0.44</v>
      </c>
    </row>
    <row r="174" spans="1:7">
      <c r="E174" s="4"/>
    </row>
    <row r="175" spans="1:7">
      <c r="C175" s="10"/>
      <c r="D175" s="10"/>
      <c r="E175" s="4"/>
    </row>
    <row r="230" spans="1:6">
      <c r="B230" s="4"/>
      <c r="F230" s="4"/>
    </row>
    <row r="231" spans="1:6">
      <c r="A231" s="4"/>
      <c r="B231" s="4"/>
    </row>
    <row r="232" spans="1:6">
      <c r="A232" s="4"/>
    </row>
    <row r="335" spans="5:5">
      <c r="E335" s="4"/>
    </row>
    <row r="336" spans="5:5">
      <c r="E336" s="4"/>
    </row>
    <row r="337" spans="3:5">
      <c r="C337" s="10"/>
      <c r="D337" s="10"/>
      <c r="E337" s="4"/>
    </row>
    <row r="392" spans="1:6">
      <c r="B392" s="4"/>
      <c r="F392" s="4"/>
    </row>
    <row r="393" spans="1:6">
      <c r="A393" s="4"/>
      <c r="B393" s="4"/>
    </row>
    <row r="394" spans="1:6">
      <c r="A394" s="4"/>
    </row>
  </sheetData>
  <pageMargins left="0.75" right="0.75" top="1" bottom="1" header="0" footer="0"/>
  <pageSetup fitToWidth="4" fitToHeight="2" orientation="portrait" horizontalDpi="300" verticalDpi="300" r:id="rId1"/>
  <headerFooter alignWithMargins="0">
    <oddHeader>&amp;A</oddHeader>
    <oddFooter>Página &amp;P</oddFooter>
  </headerFooter>
  <rowBreaks count="1" manualBreakCount="1">
    <brk id="93" max="65535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Q381"/>
  <sheetViews>
    <sheetView workbookViewId="0">
      <selection activeCell="F261" sqref="F261"/>
    </sheetView>
  </sheetViews>
  <sheetFormatPr baseColWidth="10" defaultColWidth="9.7109375" defaultRowHeight="12.75"/>
  <cols>
    <col min="1" max="16384" width="9.7109375" style="3"/>
  </cols>
  <sheetData>
    <row r="1" spans="1:17">
      <c r="A1" s="3" t="s">
        <v>47</v>
      </c>
    </row>
    <row r="2" spans="1:17">
      <c r="A2" s="4" t="s">
        <v>48</v>
      </c>
      <c r="B2" s="4" t="s">
        <v>49</v>
      </c>
      <c r="D2" s="4"/>
      <c r="E2" s="1"/>
      <c r="F2" s="1"/>
    </row>
    <row r="3" spans="1:17">
      <c r="A3" s="3" t="s">
        <v>50</v>
      </c>
      <c r="C3" s="3" t="s">
        <v>51</v>
      </c>
      <c r="E3" s="1"/>
      <c r="F3" s="1"/>
    </row>
    <row r="4" spans="1:17">
      <c r="A4" s="3" t="s">
        <v>52</v>
      </c>
      <c r="C4" s="3">
        <v>36063</v>
      </c>
      <c r="D4" s="5"/>
      <c r="E4" s="1"/>
      <c r="F4" s="1"/>
    </row>
    <row r="5" spans="1:17">
      <c r="A5" s="3" t="s">
        <v>53</v>
      </c>
      <c r="B5" s="4"/>
      <c r="C5" s="6" t="s">
        <v>54</v>
      </c>
      <c r="D5" s="6"/>
      <c r="E5" s="1"/>
      <c r="F5" s="1"/>
    </row>
    <row r="6" spans="1:17">
      <c r="D6" s="3" t="s">
        <v>55</v>
      </c>
      <c r="F6" s="4"/>
      <c r="G6" s="3" t="s">
        <v>56</v>
      </c>
    </row>
    <row r="7" spans="1:17" s="2" customFormat="1">
      <c r="A7" s="2" t="s">
        <v>57</v>
      </c>
      <c r="B7" s="2" t="s">
        <v>58</v>
      </c>
      <c r="D7" s="2" t="s">
        <v>59</v>
      </c>
      <c r="E7" s="7" t="s">
        <v>60</v>
      </c>
      <c r="F7" s="7" t="s">
        <v>61</v>
      </c>
      <c r="G7" s="2" t="s">
        <v>59</v>
      </c>
      <c r="H7" s="2" t="s">
        <v>60</v>
      </c>
    </row>
    <row r="8" spans="1:17">
      <c r="A8" s="3" t="s">
        <v>62</v>
      </c>
      <c r="B8" s="3" t="s">
        <v>63</v>
      </c>
      <c r="C8" s="3" t="s">
        <v>64</v>
      </c>
      <c r="D8" s="5">
        <v>14</v>
      </c>
      <c r="E8" s="5">
        <v>31</v>
      </c>
      <c r="F8" s="5">
        <v>0.53055555555555556</v>
      </c>
      <c r="G8" s="3">
        <v>25</v>
      </c>
      <c r="H8" s="3">
        <v>28</v>
      </c>
      <c r="J8" s="3" t="s">
        <v>65</v>
      </c>
    </row>
    <row r="9" spans="1:17">
      <c r="A9" s="3" t="s">
        <v>66</v>
      </c>
      <c r="B9" s="3" t="s">
        <v>67</v>
      </c>
      <c r="C9" s="3" t="s">
        <v>68</v>
      </c>
      <c r="D9" s="3">
        <v>29</v>
      </c>
      <c r="E9" s="3">
        <v>30.5</v>
      </c>
      <c r="F9" s="3">
        <v>0.53888888888888886</v>
      </c>
      <c r="G9" s="3">
        <v>30</v>
      </c>
      <c r="H9" s="3">
        <v>29</v>
      </c>
      <c r="J9" s="3" t="s">
        <v>69</v>
      </c>
    </row>
    <row r="10" spans="1:17">
      <c r="A10" s="3" t="s">
        <v>70</v>
      </c>
      <c r="B10" s="3" t="s">
        <v>71</v>
      </c>
      <c r="C10" s="3" t="s">
        <v>72</v>
      </c>
      <c r="D10" s="3">
        <v>30</v>
      </c>
      <c r="E10" s="3">
        <v>30</v>
      </c>
      <c r="F10" s="3">
        <v>0.54861111111111105</v>
      </c>
      <c r="G10" s="3">
        <v>32</v>
      </c>
      <c r="H10" s="3">
        <v>26</v>
      </c>
      <c r="J10" s="3" t="s">
        <v>69</v>
      </c>
    </row>
    <row r="12" spans="1:17">
      <c r="A12" s="3" t="s">
        <v>73</v>
      </c>
      <c r="C12" s="3" t="s">
        <v>73</v>
      </c>
      <c r="E12" s="3" t="s">
        <v>73</v>
      </c>
      <c r="G12" s="3" t="s">
        <v>73</v>
      </c>
      <c r="I12" s="3" t="s">
        <v>73</v>
      </c>
      <c r="K12"/>
      <c r="L12"/>
      <c r="M12"/>
      <c r="N12"/>
      <c r="O12"/>
      <c r="P12"/>
      <c r="Q12"/>
    </row>
    <row r="13" spans="1:17">
      <c r="K13"/>
      <c r="L13"/>
      <c r="M13"/>
      <c r="N13"/>
      <c r="O13"/>
      <c r="P13"/>
      <c r="Q13"/>
    </row>
    <row r="14" spans="1:17">
      <c r="A14" s="3" t="s">
        <v>74</v>
      </c>
      <c r="C14" s="3" t="s">
        <v>75</v>
      </c>
      <c r="E14" s="3" t="s">
        <v>76</v>
      </c>
      <c r="G14" s="3" t="s">
        <v>77</v>
      </c>
      <c r="I14" s="3" t="s">
        <v>78</v>
      </c>
      <c r="K14"/>
      <c r="L14"/>
      <c r="M14"/>
      <c r="N14"/>
      <c r="O14"/>
      <c r="P14"/>
      <c r="Q14"/>
    </row>
    <row r="15" spans="1:17">
      <c r="A15" s="3" t="s">
        <v>79</v>
      </c>
      <c r="C15" s="3" t="s">
        <v>80</v>
      </c>
      <c r="E15" s="3" t="s">
        <v>81</v>
      </c>
      <c r="G15" s="3" t="s">
        <v>82</v>
      </c>
      <c r="I15" s="3" t="s">
        <v>83</v>
      </c>
      <c r="K15"/>
      <c r="L15"/>
      <c r="M15"/>
      <c r="N15"/>
      <c r="O15"/>
      <c r="P15"/>
      <c r="Q15"/>
    </row>
    <row r="16" spans="1:17">
      <c r="A16" s="3" t="s">
        <v>84</v>
      </c>
      <c r="C16" s="3" t="s">
        <v>84</v>
      </c>
      <c r="E16" s="3" t="s">
        <v>84</v>
      </c>
      <c r="G16" s="3" t="s">
        <v>85</v>
      </c>
      <c r="I16" s="3" t="s">
        <v>86</v>
      </c>
      <c r="K16"/>
      <c r="L16"/>
      <c r="M16"/>
      <c r="N16"/>
      <c r="O16"/>
      <c r="P16"/>
      <c r="Q16"/>
    </row>
    <row r="17" spans="1:17">
      <c r="A17" s="3" t="s">
        <v>87</v>
      </c>
      <c r="C17" s="3" t="s">
        <v>88</v>
      </c>
      <c r="E17" s="3" t="s">
        <v>89</v>
      </c>
      <c r="G17" s="3" t="s">
        <v>90</v>
      </c>
      <c r="I17" s="3" t="s">
        <v>91</v>
      </c>
      <c r="K17"/>
      <c r="L17"/>
      <c r="M17"/>
      <c r="N17"/>
      <c r="O17"/>
      <c r="P17"/>
      <c r="Q17"/>
    </row>
    <row r="18" spans="1:17">
      <c r="A18" s="3" t="s">
        <v>92</v>
      </c>
      <c r="C18" s="3" t="s">
        <v>93</v>
      </c>
      <c r="E18" s="3" t="s">
        <v>92</v>
      </c>
      <c r="G18" s="3" t="s">
        <v>92</v>
      </c>
      <c r="I18" s="3" t="s">
        <v>94</v>
      </c>
      <c r="K18"/>
      <c r="L18"/>
      <c r="M18"/>
      <c r="N18"/>
      <c r="O18"/>
      <c r="P18"/>
      <c r="Q18"/>
    </row>
    <row r="19" spans="1:17">
      <c r="A19" s="3" t="s">
        <v>95</v>
      </c>
      <c r="C19" s="3" t="s">
        <v>96</v>
      </c>
      <c r="E19" s="3" t="s">
        <v>97</v>
      </c>
      <c r="G19" s="3" t="s">
        <v>97</v>
      </c>
      <c r="I19" s="3" t="s">
        <v>98</v>
      </c>
      <c r="K19"/>
      <c r="L19"/>
      <c r="M19"/>
      <c r="N19"/>
      <c r="O19"/>
      <c r="P19"/>
      <c r="Q19"/>
    </row>
    <row r="20" spans="1:17">
      <c r="A20" s="3" t="s">
        <v>99</v>
      </c>
      <c r="C20" s="3" t="s">
        <v>99</v>
      </c>
      <c r="E20" s="3" t="s">
        <v>100</v>
      </c>
      <c r="G20" s="3" t="s">
        <v>99</v>
      </c>
      <c r="I20" s="3" t="s">
        <v>99</v>
      </c>
      <c r="K20"/>
      <c r="L20"/>
      <c r="M20"/>
      <c r="N20"/>
      <c r="O20"/>
      <c r="P20"/>
      <c r="Q20"/>
    </row>
    <row r="21" spans="1:17">
      <c r="E21" s="3" t="s">
        <v>101</v>
      </c>
      <c r="F21"/>
      <c r="K21"/>
      <c r="L21"/>
      <c r="M21"/>
      <c r="N21"/>
      <c r="O21"/>
    </row>
    <row r="23" spans="1:17">
      <c r="B23" s="3" t="s">
        <v>102</v>
      </c>
      <c r="D23" s="3" t="s">
        <v>75</v>
      </c>
      <c r="E23"/>
      <c r="F23" s="3" t="s">
        <v>76</v>
      </c>
      <c r="H23" s="3" t="s">
        <v>77</v>
      </c>
      <c r="J23" s="3" t="s">
        <v>78</v>
      </c>
      <c r="M23"/>
      <c r="N23"/>
      <c r="O23"/>
      <c r="P23"/>
      <c r="Q23"/>
    </row>
    <row r="24" spans="1:17">
      <c r="B24" s="3" t="s">
        <v>103</v>
      </c>
      <c r="C24" s="3" t="s">
        <v>104</v>
      </c>
      <c r="D24" s="3" t="s">
        <v>103</v>
      </c>
      <c r="E24" s="3" t="s">
        <v>104</v>
      </c>
      <c r="F24" s="3" t="s">
        <v>103</v>
      </c>
      <c r="G24" s="3" t="s">
        <v>104</v>
      </c>
      <c r="H24" s="3" t="s">
        <v>103</v>
      </c>
      <c r="I24" s="3" t="s">
        <v>104</v>
      </c>
      <c r="J24" s="3" t="s">
        <v>103</v>
      </c>
      <c r="K24" s="3" t="s">
        <v>104</v>
      </c>
      <c r="M24"/>
      <c r="N24"/>
      <c r="O24"/>
      <c r="P24"/>
      <c r="Q24"/>
    </row>
    <row r="25" spans="1:17">
      <c r="P25"/>
      <c r="Q25"/>
    </row>
    <row r="26" spans="1:17">
      <c r="A26" s="3" t="s">
        <v>105</v>
      </c>
      <c r="B26" s="3" t="s">
        <v>106</v>
      </c>
      <c r="C26"/>
      <c r="D26" s="3" t="s">
        <v>106</v>
      </c>
      <c r="E26" s="3" t="s">
        <v>106</v>
      </c>
      <c r="F26" s="3" t="s">
        <v>106</v>
      </c>
      <c r="G26" s="3" t="s">
        <v>106</v>
      </c>
      <c r="H26" s="3" t="s">
        <v>106</v>
      </c>
      <c r="I26" s="3" t="s">
        <v>106</v>
      </c>
      <c r="J26" s="3" t="s">
        <v>106</v>
      </c>
      <c r="K26" s="3" t="s">
        <v>106</v>
      </c>
      <c r="L26"/>
      <c r="M26"/>
      <c r="N26"/>
      <c r="O26"/>
      <c r="P26"/>
      <c r="Q26"/>
    </row>
    <row r="27" spans="1:17">
      <c r="A27" s="3">
        <v>1</v>
      </c>
      <c r="B27" s="3">
        <v>8</v>
      </c>
      <c r="C27"/>
      <c r="D27" s="3">
        <v>17</v>
      </c>
      <c r="E27" s="3">
        <v>6</v>
      </c>
      <c r="F27" s="3">
        <v>8</v>
      </c>
      <c r="G27" s="3">
        <v>3</v>
      </c>
      <c r="H27" s="3">
        <v>9</v>
      </c>
      <c r="I27" s="3">
        <v>7</v>
      </c>
      <c r="J27" s="3">
        <v>9</v>
      </c>
      <c r="K27" s="3">
        <v>7</v>
      </c>
      <c r="L27"/>
      <c r="M27"/>
      <c r="N27"/>
      <c r="O27"/>
      <c r="P27"/>
      <c r="Q27"/>
    </row>
    <row r="28" spans="1:17">
      <c r="A28" s="3">
        <v>2</v>
      </c>
      <c r="B28" s="3">
        <v>10</v>
      </c>
      <c r="C28"/>
      <c r="D28" s="3">
        <v>8</v>
      </c>
      <c r="E28" s="3">
        <v>7</v>
      </c>
      <c r="F28" s="3">
        <v>12</v>
      </c>
      <c r="H28" s="3">
        <v>8</v>
      </c>
      <c r="I28" s="3">
        <v>5</v>
      </c>
      <c r="J28" s="3">
        <v>9</v>
      </c>
      <c r="K28" s="3">
        <v>5</v>
      </c>
      <c r="L28"/>
      <c r="M28"/>
      <c r="N28"/>
      <c r="O28"/>
      <c r="P28"/>
      <c r="Q28"/>
    </row>
    <row r="29" spans="1:17">
      <c r="A29" s="3">
        <v>3</v>
      </c>
      <c r="B29" s="3">
        <v>10</v>
      </c>
      <c r="C29"/>
      <c r="D29" s="3">
        <v>4</v>
      </c>
      <c r="E29"/>
      <c r="F29" s="3">
        <v>19</v>
      </c>
      <c r="H29" s="3">
        <v>6</v>
      </c>
      <c r="I29" s="3">
        <v>6</v>
      </c>
      <c r="J29" s="3">
        <v>10</v>
      </c>
      <c r="K29" s="3">
        <v>6</v>
      </c>
      <c r="L29"/>
      <c r="M29"/>
      <c r="N29"/>
      <c r="O29"/>
      <c r="P29"/>
      <c r="Q29"/>
    </row>
    <row r="30" spans="1:17">
      <c r="A30" s="3">
        <v>4</v>
      </c>
      <c r="C30"/>
      <c r="D30" s="3">
        <v>5</v>
      </c>
      <c r="E30"/>
      <c r="F30" s="3">
        <v>17</v>
      </c>
      <c r="H30" s="3">
        <v>11</v>
      </c>
      <c r="I30" s="3">
        <v>8</v>
      </c>
      <c r="J30" s="3">
        <v>7</v>
      </c>
      <c r="K30" s="3">
        <v>8</v>
      </c>
      <c r="L30"/>
      <c r="M30"/>
      <c r="N30"/>
      <c r="O30"/>
      <c r="P30"/>
      <c r="Q30"/>
    </row>
    <row r="31" spans="1:17">
      <c r="A31" s="3">
        <v>5</v>
      </c>
      <c r="C31"/>
      <c r="D31" s="3">
        <v>4</v>
      </c>
      <c r="E31"/>
      <c r="F31" s="3">
        <v>5</v>
      </c>
      <c r="H31" s="3">
        <v>8</v>
      </c>
      <c r="I31" s="3">
        <v>9</v>
      </c>
      <c r="J31" s="3">
        <v>6</v>
      </c>
      <c r="K31" s="3">
        <v>9</v>
      </c>
      <c r="L31"/>
      <c r="M31"/>
      <c r="N31"/>
      <c r="O31"/>
      <c r="P31"/>
      <c r="Q31"/>
    </row>
    <row r="32" spans="1:17">
      <c r="A32" s="3">
        <v>6</v>
      </c>
      <c r="C32"/>
      <c r="D32" s="3">
        <v>4</v>
      </c>
      <c r="E32"/>
      <c r="F32" s="3">
        <v>8</v>
      </c>
      <c r="H32" s="3">
        <v>8</v>
      </c>
      <c r="I32" s="3">
        <v>2</v>
      </c>
      <c r="J32" s="3">
        <v>4</v>
      </c>
      <c r="K32" s="3">
        <v>2</v>
      </c>
      <c r="L32"/>
      <c r="M32"/>
      <c r="N32"/>
      <c r="O32"/>
      <c r="P32"/>
      <c r="Q32"/>
    </row>
    <row r="33" spans="1:17">
      <c r="A33" s="3">
        <v>7</v>
      </c>
      <c r="C33"/>
      <c r="D33" s="3">
        <v>7</v>
      </c>
      <c r="E33"/>
      <c r="F33" s="3">
        <v>5</v>
      </c>
      <c r="H33" s="3">
        <v>9</v>
      </c>
      <c r="I33" s="3">
        <v>3</v>
      </c>
      <c r="J33" s="3">
        <v>6</v>
      </c>
      <c r="K33" s="3">
        <v>3</v>
      </c>
      <c r="L33"/>
      <c r="M33"/>
      <c r="N33"/>
      <c r="O33"/>
      <c r="P33"/>
      <c r="Q33"/>
    </row>
    <row r="34" spans="1:17">
      <c r="A34" s="3">
        <v>8</v>
      </c>
      <c r="C34"/>
      <c r="D34" s="3">
        <v>3</v>
      </c>
      <c r="E34"/>
      <c r="F34" s="3">
        <v>6</v>
      </c>
      <c r="H34" s="3">
        <v>6</v>
      </c>
      <c r="I34" s="3">
        <v>4</v>
      </c>
      <c r="J34" s="3">
        <v>10</v>
      </c>
      <c r="K34" s="3">
        <v>4</v>
      </c>
      <c r="L34"/>
      <c r="M34"/>
      <c r="N34"/>
      <c r="O34"/>
      <c r="P34"/>
      <c r="Q34"/>
    </row>
    <row r="35" spans="1:17">
      <c r="A35" s="3">
        <v>9</v>
      </c>
      <c r="C35"/>
      <c r="D35" s="3">
        <v>2</v>
      </c>
      <c r="E35"/>
      <c r="F35" s="3">
        <v>4</v>
      </c>
      <c r="H35" s="3">
        <v>9</v>
      </c>
      <c r="I35" s="3">
        <v>3</v>
      </c>
      <c r="J35" s="3">
        <v>9</v>
      </c>
      <c r="K35" s="3">
        <v>3</v>
      </c>
      <c r="L35"/>
      <c r="M35"/>
      <c r="N35"/>
      <c r="O35"/>
      <c r="P35"/>
      <c r="Q35"/>
    </row>
    <row r="36" spans="1:17">
      <c r="A36" s="3">
        <v>10</v>
      </c>
      <c r="C36"/>
      <c r="D36" s="3">
        <v>5</v>
      </c>
      <c r="E36"/>
      <c r="F36" s="3">
        <v>8</v>
      </c>
      <c r="H36" s="3">
        <v>7</v>
      </c>
      <c r="I36" s="3">
        <v>5</v>
      </c>
      <c r="J36" s="3">
        <v>11</v>
      </c>
      <c r="K36" s="3">
        <v>5</v>
      </c>
      <c r="L36"/>
      <c r="M36"/>
      <c r="N36"/>
      <c r="O36"/>
      <c r="P36"/>
      <c r="Q36"/>
    </row>
    <row r="37" spans="1:17">
      <c r="A37" s="3">
        <v>11</v>
      </c>
      <c r="C37"/>
      <c r="D37" s="3">
        <v>6</v>
      </c>
      <c r="E37"/>
      <c r="F37" s="3">
        <v>3</v>
      </c>
      <c r="H37" s="3">
        <v>8</v>
      </c>
      <c r="I37" s="3">
        <v>6</v>
      </c>
      <c r="J37" s="3">
        <v>8</v>
      </c>
      <c r="K37" s="3">
        <v>6</v>
      </c>
      <c r="L37"/>
      <c r="M37"/>
      <c r="N37"/>
      <c r="O37"/>
      <c r="P37"/>
      <c r="Q37"/>
    </row>
    <row r="38" spans="1:17">
      <c r="A38" s="3">
        <v>12</v>
      </c>
      <c r="C38"/>
      <c r="D38" s="3">
        <v>7</v>
      </c>
      <c r="E38"/>
      <c r="F38" s="3">
        <v>7</v>
      </c>
      <c r="H38" s="3">
        <v>9</v>
      </c>
      <c r="J38" s="3">
        <v>7</v>
      </c>
      <c r="L38"/>
      <c r="M38"/>
      <c r="N38"/>
      <c r="O38"/>
      <c r="P38"/>
      <c r="Q38"/>
    </row>
    <row r="39" spans="1:17">
      <c r="A39" s="3">
        <v>13</v>
      </c>
      <c r="C39"/>
      <c r="D39" s="3">
        <v>3</v>
      </c>
      <c r="E39"/>
      <c r="F39" s="3">
        <v>7</v>
      </c>
      <c r="H39" s="3">
        <v>9</v>
      </c>
      <c r="J39" s="3">
        <v>8</v>
      </c>
      <c r="L39"/>
      <c r="M39"/>
      <c r="N39"/>
      <c r="O39"/>
      <c r="P39"/>
      <c r="Q39"/>
    </row>
    <row r="40" spans="1:17">
      <c r="A40" s="3">
        <v>14</v>
      </c>
      <c r="C40"/>
      <c r="F40" s="3">
        <v>8</v>
      </c>
      <c r="H40" s="3">
        <v>7</v>
      </c>
      <c r="J40" s="3">
        <v>9</v>
      </c>
      <c r="L40"/>
      <c r="M40"/>
      <c r="N40"/>
      <c r="O40"/>
      <c r="P40"/>
      <c r="Q40"/>
    </row>
    <row r="41" spans="1:17">
      <c r="A41" s="3">
        <v>15</v>
      </c>
      <c r="C41"/>
      <c r="F41" s="3">
        <v>4</v>
      </c>
      <c r="H41" s="3">
        <v>8</v>
      </c>
      <c r="J41" s="3">
        <v>7</v>
      </c>
      <c r="L41"/>
      <c r="M41"/>
      <c r="N41"/>
      <c r="O41"/>
      <c r="P41"/>
      <c r="Q41"/>
    </row>
    <row r="42" spans="1:17">
      <c r="A42" s="3">
        <v>16</v>
      </c>
      <c r="C42"/>
      <c r="F42" s="3">
        <v>13</v>
      </c>
      <c r="H42" s="3">
        <v>5</v>
      </c>
      <c r="J42" s="3">
        <v>6</v>
      </c>
      <c r="L42"/>
      <c r="M42"/>
      <c r="N42"/>
      <c r="O42"/>
      <c r="P42"/>
      <c r="Q42"/>
    </row>
    <row r="43" spans="1:17">
      <c r="A43" s="3">
        <v>17</v>
      </c>
      <c r="C43"/>
      <c r="F43" s="3">
        <v>14</v>
      </c>
      <c r="H43" s="3">
        <v>5</v>
      </c>
      <c r="J43" s="3">
        <v>3</v>
      </c>
      <c r="L43"/>
      <c r="M43"/>
      <c r="N43"/>
      <c r="O43"/>
      <c r="P43"/>
      <c r="Q43"/>
    </row>
    <row r="44" spans="1:17">
      <c r="A44" s="3">
        <v>18</v>
      </c>
      <c r="C44"/>
      <c r="F44" s="3">
        <v>10</v>
      </c>
      <c r="H44" s="3">
        <v>5</v>
      </c>
      <c r="J44" s="3">
        <v>7</v>
      </c>
      <c r="L44"/>
      <c r="M44"/>
      <c r="N44"/>
      <c r="O44"/>
      <c r="P44"/>
      <c r="Q44"/>
    </row>
    <row r="45" spans="1:17">
      <c r="A45" s="3">
        <v>19</v>
      </c>
      <c r="C45"/>
      <c r="F45" s="3">
        <v>12</v>
      </c>
      <c r="H45" s="3">
        <v>7</v>
      </c>
      <c r="J45" s="3">
        <v>4</v>
      </c>
      <c r="L45"/>
      <c r="M45"/>
      <c r="N45"/>
      <c r="O45"/>
      <c r="P45"/>
      <c r="Q45"/>
    </row>
    <row r="46" spans="1:17">
      <c r="A46" s="3">
        <v>20</v>
      </c>
      <c r="C46"/>
      <c r="F46" s="3">
        <v>12</v>
      </c>
      <c r="H46" s="3">
        <v>8</v>
      </c>
      <c r="J46" s="3">
        <v>7</v>
      </c>
      <c r="L46"/>
      <c r="M46"/>
      <c r="N46"/>
      <c r="O46"/>
      <c r="P46"/>
      <c r="Q46"/>
    </row>
    <row r="47" spans="1:17">
      <c r="C47" s="3" t="s">
        <v>102</v>
      </c>
      <c r="D47" s="3" t="s">
        <v>107</v>
      </c>
      <c r="F47" s="3" t="s">
        <v>76</v>
      </c>
      <c r="H47" s="3" t="s">
        <v>108</v>
      </c>
    </row>
    <row r="48" spans="1:17">
      <c r="A48" s="3" t="s">
        <v>109</v>
      </c>
      <c r="C48" s="3" t="s">
        <v>110</v>
      </c>
      <c r="D48" s="3" t="s">
        <v>110</v>
      </c>
      <c r="E48" s="3" t="s">
        <v>111</v>
      </c>
      <c r="F48" s="3" t="s">
        <v>110</v>
      </c>
      <c r="G48" s="3" t="s">
        <v>111</v>
      </c>
      <c r="H48" s="3" t="s">
        <v>110</v>
      </c>
      <c r="I48" s="3" t="s">
        <v>111</v>
      </c>
    </row>
    <row r="49" spans="1:9">
      <c r="A49" s="3" t="s">
        <v>9</v>
      </c>
      <c r="C49" s="3">
        <f>AVERAGE(8,10,10)</f>
        <v>9.3333333333333339</v>
      </c>
      <c r="D49" s="3">
        <f>AVERAGE(D27:D39)</f>
        <v>5.7692307692307692</v>
      </c>
      <c r="E49" s="3">
        <f>AVERAGE(E27:E28)</f>
        <v>6.5</v>
      </c>
      <c r="F49" s="3">
        <f>AVERAGE(F27:F46)</f>
        <v>9.1</v>
      </c>
      <c r="G49" s="3">
        <v>3</v>
      </c>
      <c r="H49" s="3">
        <f>AVERAGE(H27:H46)</f>
        <v>7.6</v>
      </c>
      <c r="I49" s="3">
        <f>AVERAGE(H27:H37)</f>
        <v>8.0909090909090917</v>
      </c>
    </row>
    <row r="50" spans="1:9">
      <c r="A50" s="3" t="s">
        <v>36</v>
      </c>
      <c r="C50" s="3">
        <v>10</v>
      </c>
      <c r="D50" s="3">
        <f>MAX(D27:D39)</f>
        <v>17</v>
      </c>
      <c r="E50" s="3">
        <v>7</v>
      </c>
      <c r="F50" s="3">
        <f>MAX(F27:F46)</f>
        <v>19</v>
      </c>
      <c r="G50" s="3">
        <v>3</v>
      </c>
      <c r="H50" s="3">
        <f>MAX(H27:H46)</f>
        <v>11</v>
      </c>
      <c r="I50" s="3">
        <f>MAX(H27:H37)</f>
        <v>11</v>
      </c>
    </row>
    <row r="51" spans="1:9">
      <c r="A51" s="3" t="s">
        <v>37</v>
      </c>
      <c r="C51" s="3">
        <v>8</v>
      </c>
      <c r="D51" s="3">
        <f>MIN(D27:D39)</f>
        <v>2</v>
      </c>
      <c r="E51" s="3">
        <v>6</v>
      </c>
      <c r="F51" s="3">
        <f>MIN(F27:F46)</f>
        <v>3</v>
      </c>
      <c r="G51" s="3">
        <v>3</v>
      </c>
      <c r="H51" s="3">
        <f>MIN(H27:H46)</f>
        <v>5</v>
      </c>
      <c r="I51" s="3">
        <f>MIN(H27:H37)</f>
        <v>6</v>
      </c>
    </row>
    <row r="53" spans="1:9">
      <c r="A53" s="3" t="s">
        <v>112</v>
      </c>
      <c r="H53" s="3" t="s">
        <v>113</v>
      </c>
    </row>
    <row r="54" spans="1:9">
      <c r="B54" s="3" t="s">
        <v>62</v>
      </c>
      <c r="C54" s="3" t="s">
        <v>66</v>
      </c>
      <c r="D54" s="3" t="s">
        <v>70</v>
      </c>
      <c r="H54" s="3" t="s">
        <v>110</v>
      </c>
      <c r="I54" s="3" t="s">
        <v>111</v>
      </c>
    </row>
    <row r="55" spans="1:9">
      <c r="A55" s="3" t="s">
        <v>9</v>
      </c>
      <c r="B55" s="3">
        <f>AVERAGE($D$27:$D$39,$E$27,$E$28)</f>
        <v>5.8666666666666663</v>
      </c>
      <c r="C55" s="3">
        <f>AVERAGE($F$27:$F$46,$G$27,$H$27:$H$46,$I$27:$I$37)</f>
        <v>7.5961538461538458</v>
      </c>
      <c r="D55" s="3">
        <f>AVERAGE($J$27:$J$46,$K$27:$K$37)</f>
        <v>6.612903225806452</v>
      </c>
      <c r="H55" s="3">
        <f>AVERAGE(J27:J46)</f>
        <v>7.35</v>
      </c>
      <c r="I55" s="3">
        <f>AVERAGE(K27:K37)</f>
        <v>5.2727272727272725</v>
      </c>
    </row>
    <row r="56" spans="1:9">
      <c r="A56" s="3" t="s">
        <v>36</v>
      </c>
      <c r="B56" s="3">
        <f>MAX($D$27:$D$39,$E$27,$E$28)</f>
        <v>17</v>
      </c>
      <c r="C56" s="3">
        <f>MAX($F$27:$F$46,$G$27,$H$27:$H$46,$I$27:$I$37)</f>
        <v>19</v>
      </c>
      <c r="D56" s="3">
        <f>MAX($J$27:$J$46,$K$27:$K$37)</f>
        <v>11</v>
      </c>
      <c r="H56" s="3">
        <f>MAX(J27:J46)</f>
        <v>11</v>
      </c>
      <c r="I56" s="3">
        <f>MAX(K27:K37)</f>
        <v>9</v>
      </c>
    </row>
    <row r="57" spans="1:9">
      <c r="A57" s="3" t="s">
        <v>37</v>
      </c>
      <c r="B57" s="3">
        <f>MIN($D$27:$D$39,$E$27,$E$28)</f>
        <v>2</v>
      </c>
      <c r="C57" s="3">
        <f>MIN($F$27:$F$46,$G$27,$H$27:$H$46,$I$27:$I$37)</f>
        <v>2</v>
      </c>
      <c r="D57" s="3">
        <f>MIN($J$27:$J$46,$K$27:$K$37)</f>
        <v>2</v>
      </c>
      <c r="H57" s="3">
        <f>MIN(J27:J46)</f>
        <v>3</v>
      </c>
      <c r="I57" s="3">
        <f>MIN(K27:K37)</f>
        <v>2</v>
      </c>
    </row>
    <row r="59" spans="1:9">
      <c r="A59" s="3" t="s">
        <v>114</v>
      </c>
      <c r="C59" s="3" t="s">
        <v>115</v>
      </c>
    </row>
    <row r="60" spans="1:9">
      <c r="A60" s="3" t="s">
        <v>9</v>
      </c>
      <c r="C60" s="3">
        <f>AVERAGE($B$27:$B$29,$D$27:$D$39,$E$27:$E$28,$F$27:$F$46,$G$27,$H$27:$H$46,$I$27:$I$37,$J$27:$J$46,$K$27:$K$37)</f>
        <v>7.0891089108910892</v>
      </c>
    </row>
    <row r="61" spans="1:9">
      <c r="A61" s="3" t="s">
        <v>36</v>
      </c>
      <c r="C61" s="3">
        <f>MAX($B$27:$B$29,$D$27:$D$39,$E$27:$E$28,$F$27:$F$46,$G$27,$H$27:$H$46,$I$27:$I$37,$J$27:$J$46,$K$27:$K$37)</f>
        <v>19</v>
      </c>
    </row>
    <row r="62" spans="1:9">
      <c r="A62" s="3" t="s">
        <v>37</v>
      </c>
      <c r="C62" s="3">
        <f>MIN($B$27:$B$29,$D$27:$D$39,$E$27:$E$28,$F$27:$F$46,$G$27,$H$27:$H$46,$I$27:$I$37,$J$27:$J$46,$K$27:$K$37)</f>
        <v>2</v>
      </c>
    </row>
    <row r="65" spans="1:9">
      <c r="A65" s="3" t="s">
        <v>48</v>
      </c>
      <c r="B65" s="3" t="s">
        <v>116</v>
      </c>
      <c r="C65" s="3" t="s">
        <v>117</v>
      </c>
    </row>
    <row r="66" spans="1:9">
      <c r="A66" s="3" t="s">
        <v>50</v>
      </c>
      <c r="C66" s="3" t="s">
        <v>118</v>
      </c>
    </row>
    <row r="67" spans="1:9">
      <c r="A67" s="3" t="s">
        <v>52</v>
      </c>
      <c r="C67" s="3">
        <v>36061</v>
      </c>
    </row>
    <row r="68" spans="1:9">
      <c r="A68" s="3" t="s">
        <v>53</v>
      </c>
      <c r="C68" s="3">
        <v>36109</v>
      </c>
    </row>
    <row r="69" spans="1:9">
      <c r="D69" s="3" t="s">
        <v>55</v>
      </c>
      <c r="G69" s="3" t="s">
        <v>56</v>
      </c>
    </row>
    <row r="70" spans="1:9">
      <c r="A70" s="3" t="s">
        <v>57</v>
      </c>
      <c r="B70" s="3" t="s">
        <v>58</v>
      </c>
      <c r="D70" s="3" t="s">
        <v>59</v>
      </c>
      <c r="E70" s="3" t="s">
        <v>60</v>
      </c>
      <c r="F70" s="3" t="s">
        <v>61</v>
      </c>
      <c r="G70" s="3" t="s">
        <v>59</v>
      </c>
      <c r="H70" s="3" t="s">
        <v>60</v>
      </c>
      <c r="I70" s="3" t="s">
        <v>119</v>
      </c>
    </row>
    <row r="71" spans="1:9">
      <c r="A71" s="3" t="s">
        <v>120</v>
      </c>
      <c r="B71" s="3" t="s">
        <v>121</v>
      </c>
      <c r="C71" s="3" t="s">
        <v>122</v>
      </c>
      <c r="D71" s="3">
        <v>25</v>
      </c>
      <c r="E71" s="3">
        <v>30</v>
      </c>
      <c r="F71" s="3">
        <v>0.53125</v>
      </c>
      <c r="G71" s="3">
        <v>28</v>
      </c>
      <c r="H71" s="3">
        <v>26</v>
      </c>
      <c r="I71" s="3">
        <v>36061</v>
      </c>
    </row>
    <row r="72" spans="1:9">
      <c r="A72" s="3" t="s">
        <v>123</v>
      </c>
      <c r="B72" s="3" t="s">
        <v>124</v>
      </c>
      <c r="C72" s="3" t="s">
        <v>125</v>
      </c>
      <c r="D72" s="3">
        <v>28</v>
      </c>
      <c r="E72" s="3">
        <v>30</v>
      </c>
      <c r="F72" s="3">
        <v>0.54027777777777775</v>
      </c>
      <c r="G72" s="3">
        <v>0</v>
      </c>
      <c r="H72" s="3">
        <v>0</v>
      </c>
      <c r="I72" s="3">
        <v>36061</v>
      </c>
    </row>
    <row r="73" spans="1:9">
      <c r="A73" s="3" t="s">
        <v>126</v>
      </c>
      <c r="B73" s="3" t="s">
        <v>127</v>
      </c>
      <c r="C73" s="3" t="s">
        <v>128</v>
      </c>
      <c r="D73" s="3">
        <v>30</v>
      </c>
      <c r="E73" s="3">
        <v>32.5</v>
      </c>
      <c r="F73" s="3">
        <v>0.5493055555555556</v>
      </c>
      <c r="G73" s="3">
        <v>0</v>
      </c>
      <c r="H73" s="3">
        <v>0</v>
      </c>
      <c r="I73" s="3">
        <v>36061</v>
      </c>
    </row>
    <row r="75" spans="1:9">
      <c r="A75" s="3" t="s">
        <v>73</v>
      </c>
    </row>
    <row r="76" spans="1:9">
      <c r="A76" s="3" t="s">
        <v>129</v>
      </c>
    </row>
    <row r="77" spans="1:9">
      <c r="A77" s="3" t="s">
        <v>130</v>
      </c>
    </row>
    <row r="78" spans="1:9">
      <c r="A78" s="3" t="s">
        <v>131</v>
      </c>
    </row>
    <row r="79" spans="1:9">
      <c r="A79" s="3" t="s">
        <v>132</v>
      </c>
    </row>
    <row r="81" spans="1:10">
      <c r="A81" s="3" t="s">
        <v>133</v>
      </c>
    </row>
    <row r="82" spans="1:10">
      <c r="A82" s="5" t="s">
        <v>134</v>
      </c>
    </row>
    <row r="83" spans="1:10">
      <c r="A83" s="5"/>
      <c r="B83" s="5"/>
    </row>
    <row r="84" spans="1:10">
      <c r="A84" s="5" t="s">
        <v>135</v>
      </c>
      <c r="B84" s="5"/>
    </row>
    <row r="85" spans="1:10">
      <c r="A85" s="5" t="s">
        <v>136</v>
      </c>
      <c r="B85" s="5"/>
    </row>
    <row r="86" spans="1:10">
      <c r="A86" s="5"/>
      <c r="C86" s="5"/>
      <c r="D86" s="5"/>
      <c r="E86" s="5"/>
      <c r="F86" s="5"/>
    </row>
    <row r="87" spans="1:10">
      <c r="A87" s="5" t="s">
        <v>47</v>
      </c>
      <c r="C87" s="5"/>
      <c r="D87" s="5"/>
      <c r="E87" s="5"/>
      <c r="F87" s="5"/>
    </row>
    <row r="88" spans="1:10">
      <c r="A88" s="3" t="s">
        <v>48</v>
      </c>
      <c r="C88" s="3" t="s">
        <v>117</v>
      </c>
    </row>
    <row r="89" spans="1:10">
      <c r="A89" s="3" t="s">
        <v>50</v>
      </c>
      <c r="C89" s="3" t="s">
        <v>51</v>
      </c>
    </row>
    <row r="90" spans="1:10">
      <c r="A90" s="4"/>
    </row>
    <row r="91" spans="1:10">
      <c r="A91" s="3" t="s">
        <v>52</v>
      </c>
      <c r="C91" s="3">
        <v>36063</v>
      </c>
    </row>
    <row r="92" spans="1:10">
      <c r="A92" s="4" t="s">
        <v>53</v>
      </c>
      <c r="C92" s="3">
        <v>36111</v>
      </c>
    </row>
    <row r="93" spans="1:10">
      <c r="A93" s="4"/>
      <c r="B93" s="4"/>
      <c r="D93" s="3" t="s">
        <v>55</v>
      </c>
      <c r="G93" s="3" t="s">
        <v>56</v>
      </c>
    </row>
    <row r="94" spans="1:10">
      <c r="A94" s="3" t="s">
        <v>57</v>
      </c>
      <c r="B94" s="3" t="s">
        <v>58</v>
      </c>
      <c r="D94" s="3" t="s">
        <v>59</v>
      </c>
      <c r="E94" s="3" t="s">
        <v>60</v>
      </c>
      <c r="F94" s="3" t="s">
        <v>61</v>
      </c>
      <c r="G94" s="3" t="s">
        <v>59</v>
      </c>
      <c r="H94" s="3" t="s">
        <v>60</v>
      </c>
      <c r="I94" s="3" t="s">
        <v>137</v>
      </c>
    </row>
    <row r="95" spans="1:10">
      <c r="A95" s="3" t="s">
        <v>138</v>
      </c>
      <c r="B95" s="3" t="s">
        <v>139</v>
      </c>
      <c r="C95" s="3" t="s">
        <v>140</v>
      </c>
      <c r="D95" s="3">
        <v>12</v>
      </c>
      <c r="E95" s="3">
        <v>29</v>
      </c>
      <c r="F95" s="3">
        <v>0.47222222222222227</v>
      </c>
      <c r="G95" s="3">
        <v>0</v>
      </c>
      <c r="H95" s="3">
        <v>0</v>
      </c>
      <c r="I95" s="3">
        <v>36063</v>
      </c>
      <c r="J95" s="3" t="s">
        <v>141</v>
      </c>
    </row>
    <row r="96" spans="1:10">
      <c r="A96" s="4" t="s">
        <v>142</v>
      </c>
      <c r="B96" s="4" t="s">
        <v>143</v>
      </c>
      <c r="C96" s="3" t="s">
        <v>144</v>
      </c>
      <c r="D96" s="3">
        <v>13</v>
      </c>
      <c r="E96" s="3">
        <v>30</v>
      </c>
      <c r="F96" s="4">
        <v>0.4861111111111111</v>
      </c>
      <c r="G96" s="3">
        <v>30</v>
      </c>
      <c r="H96" s="3">
        <v>25</v>
      </c>
      <c r="I96" s="3">
        <v>36063</v>
      </c>
      <c r="J96" s="3" t="s">
        <v>145</v>
      </c>
    </row>
    <row r="97" spans="1:10">
      <c r="A97" s="3" t="s">
        <v>146</v>
      </c>
      <c r="B97" s="3" t="s">
        <v>147</v>
      </c>
      <c r="C97" s="3" t="s">
        <v>148</v>
      </c>
      <c r="D97" s="3">
        <v>13</v>
      </c>
      <c r="E97" s="3">
        <v>30</v>
      </c>
      <c r="F97" s="3">
        <v>0.50277777777777777</v>
      </c>
      <c r="G97" s="3">
        <v>0</v>
      </c>
      <c r="H97" s="3">
        <v>0</v>
      </c>
      <c r="I97" s="3">
        <v>36063</v>
      </c>
      <c r="J97" s="3" t="s">
        <v>149</v>
      </c>
    </row>
    <row r="98" spans="1:10">
      <c r="E98" s="1"/>
    </row>
    <row r="99" spans="1:10">
      <c r="A99" s="3" t="s">
        <v>73</v>
      </c>
      <c r="E99" s="3" t="s">
        <v>73</v>
      </c>
    </row>
    <row r="101" spans="1:10">
      <c r="A101" s="3" t="s">
        <v>150</v>
      </c>
      <c r="E101" s="3" t="s">
        <v>151</v>
      </c>
    </row>
    <row r="102" spans="1:10">
      <c r="A102" s="3" t="s">
        <v>152</v>
      </c>
      <c r="E102" s="3" t="s">
        <v>153</v>
      </c>
      <c r="F102" s="4"/>
    </row>
    <row r="103" spans="1:10">
      <c r="A103" s="3" t="s">
        <v>154</v>
      </c>
      <c r="E103" s="5" t="s">
        <v>155</v>
      </c>
    </row>
    <row r="104" spans="1:10" s="2" customFormat="1">
      <c r="A104" s="2" t="s">
        <v>87</v>
      </c>
      <c r="C104" s="8"/>
      <c r="E104" s="2" t="s">
        <v>156</v>
      </c>
    </row>
    <row r="105" spans="1:10">
      <c r="A105" s="3" t="s">
        <v>157</v>
      </c>
      <c r="E105" s="3" t="s">
        <v>92</v>
      </c>
    </row>
    <row r="106" spans="1:10">
      <c r="A106" s="3" t="s">
        <v>158</v>
      </c>
      <c r="E106" s="3" t="s">
        <v>159</v>
      </c>
    </row>
    <row r="107" spans="1:10">
      <c r="A107" s="3" t="s">
        <v>160</v>
      </c>
      <c r="E107" s="3" t="s">
        <v>99</v>
      </c>
    </row>
    <row r="110" spans="1:10">
      <c r="B110" s="3" t="s">
        <v>150</v>
      </c>
      <c r="E110" s="3" t="s">
        <v>151</v>
      </c>
    </row>
    <row r="111" spans="1:10">
      <c r="B111" s="3" t="s">
        <v>103</v>
      </c>
      <c r="C111" s="3" t="s">
        <v>104</v>
      </c>
      <c r="E111" s="3" t="s">
        <v>103</v>
      </c>
      <c r="F111" s="3" t="s">
        <v>104</v>
      </c>
    </row>
    <row r="113" spans="1:6">
      <c r="A113" s="3" t="s">
        <v>105</v>
      </c>
      <c r="B113" s="3" t="s">
        <v>106</v>
      </c>
      <c r="C113" s="3" t="s">
        <v>106</v>
      </c>
      <c r="D113" s="3" t="s">
        <v>105</v>
      </c>
      <c r="E113" s="3" t="s">
        <v>106</v>
      </c>
      <c r="F113" s="3" t="s">
        <v>106</v>
      </c>
    </row>
    <row r="114" spans="1:6">
      <c r="A114" s="3">
        <v>1</v>
      </c>
      <c r="B114" s="3">
        <v>15</v>
      </c>
      <c r="C114" s="3">
        <v>7</v>
      </c>
      <c r="D114" s="3">
        <v>1</v>
      </c>
      <c r="E114" s="3">
        <v>20</v>
      </c>
    </row>
    <row r="115" spans="1:6">
      <c r="A115" s="3">
        <v>2</v>
      </c>
      <c r="B115" s="3">
        <v>12</v>
      </c>
      <c r="C115" s="3">
        <v>3</v>
      </c>
      <c r="D115" s="3">
        <v>2</v>
      </c>
      <c r="E115" s="3">
        <v>9</v>
      </c>
    </row>
    <row r="116" spans="1:6">
      <c r="A116" s="3">
        <v>3</v>
      </c>
      <c r="B116" s="3">
        <v>17</v>
      </c>
      <c r="C116" s="3">
        <v>6</v>
      </c>
      <c r="D116" s="3">
        <v>3</v>
      </c>
      <c r="E116" s="3">
        <v>15</v>
      </c>
    </row>
    <row r="117" spans="1:6">
      <c r="A117" s="3">
        <v>4</v>
      </c>
      <c r="B117" s="3">
        <v>13</v>
      </c>
      <c r="C117" s="3">
        <v>5</v>
      </c>
      <c r="D117" s="3">
        <v>4</v>
      </c>
      <c r="E117" s="3">
        <v>14</v>
      </c>
    </row>
    <row r="118" spans="1:6">
      <c r="A118" s="3">
        <v>5</v>
      </c>
      <c r="B118" s="3">
        <v>11</v>
      </c>
      <c r="C118" s="3">
        <v>7</v>
      </c>
      <c r="D118" s="3">
        <v>5</v>
      </c>
      <c r="E118" s="3">
        <v>12</v>
      </c>
    </row>
    <row r="119" spans="1:6">
      <c r="A119" s="3">
        <v>6</v>
      </c>
      <c r="B119" s="3">
        <v>12</v>
      </c>
      <c r="C119" s="3">
        <v>8</v>
      </c>
      <c r="D119" s="3">
        <v>6</v>
      </c>
      <c r="E119" s="3">
        <v>10</v>
      </c>
    </row>
    <row r="120" spans="1:6">
      <c r="A120" s="3">
        <v>7</v>
      </c>
      <c r="B120" s="3">
        <v>7</v>
      </c>
      <c r="C120" s="3">
        <v>7</v>
      </c>
      <c r="D120" s="3">
        <v>7</v>
      </c>
      <c r="E120" s="3">
        <v>6</v>
      </c>
    </row>
    <row r="121" spans="1:6">
      <c r="A121" s="3">
        <v>8</v>
      </c>
      <c r="B121" s="3">
        <v>13</v>
      </c>
      <c r="C121" s="3">
        <v>6</v>
      </c>
      <c r="D121" s="3">
        <v>8</v>
      </c>
      <c r="E121" s="3">
        <v>8</v>
      </c>
    </row>
    <row r="122" spans="1:6">
      <c r="A122" s="3">
        <v>9</v>
      </c>
      <c r="B122" s="3">
        <v>7</v>
      </c>
      <c r="C122" s="3">
        <v>8</v>
      </c>
      <c r="D122" s="3">
        <v>9</v>
      </c>
      <c r="E122" s="3">
        <v>7</v>
      </c>
    </row>
    <row r="123" spans="1:6">
      <c r="A123" s="3">
        <v>10</v>
      </c>
      <c r="B123" s="3">
        <v>12</v>
      </c>
      <c r="C123" s="3">
        <v>5</v>
      </c>
      <c r="D123" s="3">
        <v>10</v>
      </c>
      <c r="E123" s="3">
        <v>9</v>
      </c>
    </row>
    <row r="124" spans="1:6">
      <c r="A124" s="3">
        <v>11</v>
      </c>
      <c r="B124" s="3">
        <v>10</v>
      </c>
      <c r="C124" s="3">
        <v>4</v>
      </c>
      <c r="D124" s="3">
        <v>11</v>
      </c>
      <c r="E124" s="3">
        <v>7</v>
      </c>
    </row>
    <row r="125" spans="1:6">
      <c r="A125" s="3">
        <v>12</v>
      </c>
      <c r="B125" s="3">
        <v>9</v>
      </c>
      <c r="C125" s="3">
        <v>5</v>
      </c>
      <c r="D125" s="3">
        <v>12</v>
      </c>
      <c r="E125" s="3">
        <v>6</v>
      </c>
    </row>
    <row r="126" spans="1:6">
      <c r="A126" s="3">
        <v>13</v>
      </c>
      <c r="B126" s="3">
        <v>14</v>
      </c>
      <c r="C126" s="3">
        <v>3</v>
      </c>
      <c r="D126" s="3">
        <v>13</v>
      </c>
      <c r="E126" s="3">
        <v>10</v>
      </c>
    </row>
    <row r="127" spans="1:6">
      <c r="A127" s="3">
        <v>14</v>
      </c>
      <c r="B127" s="3">
        <v>4</v>
      </c>
      <c r="C127" s="3">
        <v>6</v>
      </c>
      <c r="D127" s="3">
        <v>14</v>
      </c>
      <c r="E127" s="3">
        <v>6</v>
      </c>
    </row>
    <row r="128" spans="1:6">
      <c r="A128" s="3">
        <v>15</v>
      </c>
      <c r="B128" s="3">
        <v>10</v>
      </c>
      <c r="C128" s="3">
        <v>4</v>
      </c>
      <c r="D128" s="3">
        <v>15</v>
      </c>
      <c r="E128" s="3">
        <v>5</v>
      </c>
    </row>
    <row r="129" spans="1:5">
      <c r="A129" s="3">
        <v>16</v>
      </c>
      <c r="B129" s="3">
        <v>10</v>
      </c>
      <c r="C129" s="3">
        <v>6</v>
      </c>
      <c r="D129" s="3">
        <v>16</v>
      </c>
      <c r="E129" s="3">
        <v>3</v>
      </c>
    </row>
    <row r="130" spans="1:5">
      <c r="A130" s="3">
        <v>17</v>
      </c>
      <c r="B130" s="3">
        <v>9</v>
      </c>
      <c r="C130" s="3">
        <v>2</v>
      </c>
      <c r="D130" s="3">
        <v>17</v>
      </c>
      <c r="E130" s="3">
        <v>2</v>
      </c>
    </row>
    <row r="131" spans="1:5">
      <c r="A131" s="3">
        <v>18</v>
      </c>
      <c r="B131" s="3">
        <v>6</v>
      </c>
      <c r="D131" s="3">
        <v>18</v>
      </c>
      <c r="E131" s="3">
        <v>4</v>
      </c>
    </row>
    <row r="132" spans="1:5">
      <c r="A132" s="3">
        <v>19</v>
      </c>
      <c r="B132" s="3">
        <v>4</v>
      </c>
      <c r="D132" s="3">
        <v>19</v>
      </c>
      <c r="E132" s="3">
        <v>6</v>
      </c>
    </row>
    <row r="133" spans="1:5">
      <c r="A133" s="3">
        <v>20</v>
      </c>
      <c r="B133" s="3">
        <v>14</v>
      </c>
      <c r="D133" s="3">
        <v>20</v>
      </c>
      <c r="E133" s="3">
        <v>11</v>
      </c>
    </row>
    <row r="134" spans="1:5">
      <c r="B134" s="3" t="s">
        <v>150</v>
      </c>
      <c r="D134" s="3" t="s">
        <v>161</v>
      </c>
    </row>
    <row r="135" spans="1:5">
      <c r="A135" s="3" t="s">
        <v>162</v>
      </c>
      <c r="B135" s="3" t="s">
        <v>110</v>
      </c>
      <c r="C135" s="3" t="s">
        <v>111</v>
      </c>
      <c r="D135" s="3" t="s">
        <v>110</v>
      </c>
    </row>
    <row r="136" spans="1:5">
      <c r="A136" s="3" t="s">
        <v>9</v>
      </c>
      <c r="B136" s="3">
        <f>AVERAGE(B114:B133)</f>
        <v>10.45</v>
      </c>
      <c r="C136" s="3">
        <f t="shared" ref="C136:D136" si="0">AVERAGE(C114:C130)</f>
        <v>5.4117647058823533</v>
      </c>
      <c r="D136" s="3">
        <f t="shared" si="0"/>
        <v>9</v>
      </c>
    </row>
    <row r="137" spans="1:5">
      <c r="A137" s="3" t="s">
        <v>36</v>
      </c>
      <c r="B137" s="3">
        <f>MAX(B114:B133)</f>
        <v>17</v>
      </c>
      <c r="C137" s="3">
        <f>MAX(C114:C130)</f>
        <v>8</v>
      </c>
      <c r="D137" s="3">
        <f>MAX($E$25:$E$25)</f>
        <v>0</v>
      </c>
    </row>
    <row r="138" spans="1:5">
      <c r="A138" s="3" t="s">
        <v>37</v>
      </c>
      <c r="B138" s="3">
        <f>MIN(B114:B133)</f>
        <v>4</v>
      </c>
      <c r="C138" s="3">
        <f>MIN(C114:C130)</f>
        <v>2</v>
      </c>
      <c r="D138" s="3">
        <f>MIN($E$25:$E$25)</f>
        <v>0</v>
      </c>
    </row>
    <row r="140" spans="1:5">
      <c r="A140" s="3" t="s">
        <v>47</v>
      </c>
    </row>
    <row r="141" spans="1:5">
      <c r="A141" s="3" t="s">
        <v>48</v>
      </c>
      <c r="C141" s="3" t="s">
        <v>117</v>
      </c>
    </row>
    <row r="142" spans="1:5">
      <c r="A142" s="3" t="s">
        <v>50</v>
      </c>
    </row>
    <row r="143" spans="1:5">
      <c r="A143" s="3" t="s">
        <v>52</v>
      </c>
      <c r="C143" s="3">
        <v>36061</v>
      </c>
    </row>
    <row r="144" spans="1:5">
      <c r="A144" s="3" t="s">
        <v>163</v>
      </c>
      <c r="C144" s="3">
        <v>36108</v>
      </c>
    </row>
    <row r="145" spans="1:7">
      <c r="A145" s="3" t="s">
        <v>51</v>
      </c>
    </row>
    <row r="146" spans="1:7">
      <c r="A146" s="3" t="s">
        <v>73</v>
      </c>
      <c r="C146" s="3" t="s">
        <v>164</v>
      </c>
    </row>
    <row r="148" spans="1:7">
      <c r="A148" s="3" t="s">
        <v>57</v>
      </c>
      <c r="B148" s="3" t="s">
        <v>58</v>
      </c>
      <c r="D148" s="3" t="s">
        <v>59</v>
      </c>
      <c r="E148" s="3" t="s">
        <v>60</v>
      </c>
      <c r="F148" s="3" t="s">
        <v>61</v>
      </c>
      <c r="G148" s="3" t="s">
        <v>137</v>
      </c>
    </row>
    <row r="149" spans="1:7">
      <c r="A149" s="3" t="s">
        <v>165</v>
      </c>
      <c r="B149" s="3" t="s">
        <v>166</v>
      </c>
      <c r="C149" s="3" t="s">
        <v>167</v>
      </c>
      <c r="D149" s="3">
        <v>29</v>
      </c>
      <c r="E149" s="3">
        <v>32</v>
      </c>
      <c r="F149" s="3">
        <v>0.55277777777777781</v>
      </c>
      <c r="G149" s="3">
        <v>36061</v>
      </c>
    </row>
    <row r="150" spans="1:7">
      <c r="A150" s="3" t="s">
        <v>168</v>
      </c>
      <c r="B150" s="3" t="s">
        <v>169</v>
      </c>
      <c r="C150" s="3" t="s">
        <v>170</v>
      </c>
      <c r="D150" s="3">
        <v>29</v>
      </c>
      <c r="E150" s="3">
        <v>31</v>
      </c>
      <c r="F150" s="3">
        <v>0.54305555555555551</v>
      </c>
      <c r="G150" s="3">
        <v>36061</v>
      </c>
    </row>
    <row r="151" spans="1:7">
      <c r="A151" s="3" t="s">
        <v>171</v>
      </c>
      <c r="B151" s="3" t="s">
        <v>172</v>
      </c>
      <c r="C151" s="3" t="s">
        <v>173</v>
      </c>
      <c r="D151" s="3">
        <v>31</v>
      </c>
      <c r="E151" s="3">
        <v>30</v>
      </c>
      <c r="F151" s="3">
        <v>0.52777777777777779</v>
      </c>
      <c r="G151" s="3">
        <v>36061</v>
      </c>
    </row>
    <row r="152" spans="1:7">
      <c r="A152" s="3" t="s">
        <v>174</v>
      </c>
      <c r="B152" s="3" t="s">
        <v>175</v>
      </c>
      <c r="C152" s="3" t="s">
        <v>176</v>
      </c>
      <c r="D152" s="3">
        <v>35</v>
      </c>
      <c r="E152" s="3">
        <v>30</v>
      </c>
      <c r="F152" s="3">
        <v>0.51875000000000004</v>
      </c>
      <c r="G152" s="3">
        <v>36061</v>
      </c>
    </row>
    <row r="155" spans="1:7">
      <c r="B155" s="3" t="s">
        <v>177</v>
      </c>
      <c r="E155" s="3" t="s">
        <v>177</v>
      </c>
    </row>
    <row r="156" spans="1:7">
      <c r="B156" s="3" t="s">
        <v>105</v>
      </c>
      <c r="E156" s="3" t="s">
        <v>105</v>
      </c>
    </row>
    <row r="157" spans="1:7">
      <c r="B157" s="3" t="s">
        <v>178</v>
      </c>
      <c r="E157" s="3" t="s">
        <v>178</v>
      </c>
    </row>
    <row r="158" spans="1:7">
      <c r="A158" s="3">
        <v>1</v>
      </c>
      <c r="C158" s="9"/>
      <c r="D158" s="9">
        <v>1</v>
      </c>
      <c r="E158" s="9"/>
    </row>
    <row r="159" spans="1:7">
      <c r="A159" s="3">
        <v>2</v>
      </c>
      <c r="D159" s="3">
        <v>2</v>
      </c>
    </row>
    <row r="160" spans="1:7">
      <c r="A160" s="3">
        <v>3</v>
      </c>
      <c r="D160" s="3">
        <v>3</v>
      </c>
    </row>
    <row r="161" spans="1:9">
      <c r="A161" s="3">
        <v>4</v>
      </c>
      <c r="D161" s="3">
        <v>4</v>
      </c>
      <c r="E161" s="4"/>
    </row>
    <row r="162" spans="1:9">
      <c r="A162" s="3">
        <v>5</v>
      </c>
      <c r="C162" s="10"/>
      <c r="D162" s="10">
        <v>5</v>
      </c>
      <c r="E162" s="4"/>
    </row>
    <row r="163" spans="1:9">
      <c r="A163" s="3">
        <v>6</v>
      </c>
      <c r="D163" s="3">
        <v>6</v>
      </c>
    </row>
    <row r="164" spans="1:9">
      <c r="A164" s="3">
        <v>7</v>
      </c>
      <c r="D164" s="3">
        <v>7</v>
      </c>
    </row>
    <row r="165" spans="1:9">
      <c r="A165" s="3">
        <v>8</v>
      </c>
      <c r="D165" s="3">
        <v>8</v>
      </c>
    </row>
    <row r="166" spans="1:9">
      <c r="A166" s="3">
        <v>9</v>
      </c>
      <c r="D166" s="3">
        <v>9</v>
      </c>
    </row>
    <row r="167" spans="1:9">
      <c r="A167" s="3">
        <v>10</v>
      </c>
      <c r="D167" s="3">
        <v>10</v>
      </c>
    </row>
    <row r="169" spans="1:9">
      <c r="A169" s="3" t="s">
        <v>47</v>
      </c>
    </row>
    <row r="170" spans="1:9">
      <c r="A170" s="3" t="s">
        <v>48</v>
      </c>
      <c r="C170" s="3" t="s">
        <v>117</v>
      </c>
    </row>
    <row r="171" spans="1:9">
      <c r="A171" s="3" t="s">
        <v>50</v>
      </c>
    </row>
    <row r="172" spans="1:9">
      <c r="A172" s="3" t="s">
        <v>51</v>
      </c>
    </row>
    <row r="173" spans="1:9">
      <c r="A173" s="3" t="s">
        <v>52</v>
      </c>
      <c r="C173" s="3">
        <v>36061</v>
      </c>
    </row>
    <row r="174" spans="1:9">
      <c r="A174" s="3" t="s">
        <v>53</v>
      </c>
      <c r="C174" s="3">
        <v>36105</v>
      </c>
    </row>
    <row r="175" spans="1:9">
      <c r="D175" s="3" t="s">
        <v>55</v>
      </c>
      <c r="G175" s="3" t="s">
        <v>56</v>
      </c>
    </row>
    <row r="176" spans="1:9">
      <c r="A176" s="3" t="s">
        <v>57</v>
      </c>
      <c r="B176" s="3" t="s">
        <v>58</v>
      </c>
      <c r="D176" s="3" t="s">
        <v>59</v>
      </c>
      <c r="E176" s="3" t="s">
        <v>60</v>
      </c>
      <c r="F176" s="3" t="s">
        <v>61</v>
      </c>
      <c r="G176" s="3" t="s">
        <v>59</v>
      </c>
      <c r="H176" s="3" t="s">
        <v>60</v>
      </c>
      <c r="I176" s="3" t="s">
        <v>137</v>
      </c>
    </row>
    <row r="177" spans="1:14">
      <c r="A177" s="3" t="s">
        <v>179</v>
      </c>
      <c r="B177" s="3" t="s">
        <v>180</v>
      </c>
      <c r="C177" s="3" t="s">
        <v>181</v>
      </c>
      <c r="D177" s="3">
        <v>27</v>
      </c>
      <c r="E177" s="3">
        <v>30</v>
      </c>
      <c r="F177" s="3">
        <v>0.4916666666666667</v>
      </c>
      <c r="G177" s="3">
        <v>25</v>
      </c>
      <c r="H177" s="3">
        <v>27</v>
      </c>
      <c r="I177" s="3">
        <v>36061</v>
      </c>
    </row>
    <row r="178" spans="1:14">
      <c r="A178" s="3" t="s">
        <v>182</v>
      </c>
      <c r="B178" s="3" t="s">
        <v>183</v>
      </c>
      <c r="C178" s="3" t="s">
        <v>184</v>
      </c>
      <c r="D178" s="3">
        <v>29</v>
      </c>
      <c r="E178" s="3">
        <v>32</v>
      </c>
      <c r="F178" s="3">
        <v>0.49861111111111112</v>
      </c>
      <c r="G178" s="3">
        <v>24</v>
      </c>
      <c r="H178" s="3">
        <v>30</v>
      </c>
      <c r="I178" s="3">
        <v>36061</v>
      </c>
    </row>
    <row r="179" spans="1:14">
      <c r="A179" s="3" t="s">
        <v>185</v>
      </c>
      <c r="B179" s="3" t="s">
        <v>186</v>
      </c>
      <c r="C179" s="3" t="s">
        <v>187</v>
      </c>
      <c r="D179" s="3">
        <v>28</v>
      </c>
      <c r="E179" s="3">
        <v>31.5</v>
      </c>
      <c r="F179" s="3">
        <v>0.50486111111111109</v>
      </c>
      <c r="G179" s="3">
        <v>26</v>
      </c>
      <c r="H179" s="3">
        <v>28</v>
      </c>
      <c r="I179" s="3">
        <v>36061</v>
      </c>
    </row>
    <row r="181" spans="1:14">
      <c r="A181" s="3" t="s">
        <v>73</v>
      </c>
      <c r="E181" s="3" t="s">
        <v>73</v>
      </c>
      <c r="G181" s="3" t="s">
        <v>73</v>
      </c>
      <c r="J181" s="3" t="s">
        <v>73</v>
      </c>
      <c r="L181"/>
      <c r="M181"/>
      <c r="N181"/>
    </row>
    <row r="182" spans="1:14">
      <c r="A182" s="3" t="s">
        <v>188</v>
      </c>
      <c r="L182"/>
      <c r="M182"/>
      <c r="N182"/>
    </row>
    <row r="183" spans="1:14">
      <c r="A183" s="3" t="s">
        <v>189</v>
      </c>
      <c r="E183" s="3" t="s">
        <v>190</v>
      </c>
      <c r="G183" s="3" t="s">
        <v>191</v>
      </c>
      <c r="J183" s="3" t="s">
        <v>192</v>
      </c>
      <c r="L183"/>
      <c r="M183"/>
      <c r="N183"/>
    </row>
    <row r="184" spans="1:14">
      <c r="A184" s="3" t="s">
        <v>193</v>
      </c>
      <c r="E184" s="3" t="s">
        <v>194</v>
      </c>
      <c r="G184" s="3" t="s">
        <v>195</v>
      </c>
      <c r="J184" s="3" t="s">
        <v>194</v>
      </c>
      <c r="L184"/>
      <c r="M184"/>
      <c r="N184"/>
    </row>
    <row r="185" spans="1:14">
      <c r="E185" s="3" t="s">
        <v>196</v>
      </c>
      <c r="G185" s="3" t="s">
        <v>197</v>
      </c>
      <c r="J185" s="3" t="s">
        <v>196</v>
      </c>
      <c r="L185"/>
      <c r="M185"/>
      <c r="N185"/>
    </row>
    <row r="186" spans="1:14">
      <c r="A186" s="3" t="s">
        <v>198</v>
      </c>
      <c r="E186" s="3" t="s">
        <v>199</v>
      </c>
      <c r="G186" s="3" t="s">
        <v>200</v>
      </c>
      <c r="J186" s="3" t="s">
        <v>201</v>
      </c>
      <c r="L186"/>
      <c r="M186"/>
      <c r="N186"/>
    </row>
    <row r="187" spans="1:14">
      <c r="A187" s="3" t="s">
        <v>79</v>
      </c>
      <c r="E187" s="3" t="s">
        <v>202</v>
      </c>
      <c r="G187" s="3" t="s">
        <v>92</v>
      </c>
      <c r="J187" s="3" t="s">
        <v>203</v>
      </c>
      <c r="L187"/>
      <c r="M187"/>
      <c r="N187"/>
    </row>
    <row r="188" spans="1:14">
      <c r="A188" s="3" t="s">
        <v>204</v>
      </c>
      <c r="E188" s="3" t="s">
        <v>205</v>
      </c>
      <c r="G188" s="3" t="s">
        <v>206</v>
      </c>
      <c r="J188" s="3" t="s">
        <v>207</v>
      </c>
      <c r="L188"/>
      <c r="M188"/>
      <c r="N188"/>
    </row>
    <row r="189" spans="1:14">
      <c r="A189" s="3" t="s">
        <v>87</v>
      </c>
      <c r="E189" s="3" t="s">
        <v>99</v>
      </c>
      <c r="G189" s="3" t="s">
        <v>99</v>
      </c>
      <c r="J189" s="3" t="s">
        <v>99</v>
      </c>
      <c r="L189"/>
      <c r="M189"/>
      <c r="N189"/>
    </row>
    <row r="190" spans="1:14">
      <c r="A190" s="3" t="s">
        <v>208</v>
      </c>
    </row>
    <row r="191" spans="1:14">
      <c r="A191" s="3" t="s">
        <v>97</v>
      </c>
    </row>
    <row r="192" spans="1:14">
      <c r="A192" s="3" t="s">
        <v>99</v>
      </c>
    </row>
    <row r="195" spans="1:14">
      <c r="B195" s="3" t="s">
        <v>198</v>
      </c>
      <c r="D195" s="3" t="s">
        <v>190</v>
      </c>
      <c r="E195" s="3" t="s">
        <v>191</v>
      </c>
      <c r="G195" s="3" t="s">
        <v>192</v>
      </c>
      <c r="I195"/>
      <c r="J195"/>
      <c r="M195"/>
      <c r="N195"/>
    </row>
    <row r="196" spans="1:14">
      <c r="B196" s="3" t="s">
        <v>103</v>
      </c>
      <c r="C196" s="3" t="s">
        <v>104</v>
      </c>
      <c r="D196" s="3" t="s">
        <v>103</v>
      </c>
      <c r="E196" s="3" t="s">
        <v>103</v>
      </c>
      <c r="F196" s="3" t="s">
        <v>104</v>
      </c>
      <c r="G196" s="3" t="s">
        <v>103</v>
      </c>
      <c r="H196" s="3" t="s">
        <v>104</v>
      </c>
      <c r="I196"/>
      <c r="J196"/>
      <c r="M196"/>
      <c r="N196"/>
    </row>
    <row r="197" spans="1:14">
      <c r="I197"/>
      <c r="J197"/>
      <c r="M197"/>
      <c r="N197"/>
    </row>
    <row r="198" spans="1:14">
      <c r="A198" s="3" t="s">
        <v>105</v>
      </c>
      <c r="B198" s="3" t="s">
        <v>106</v>
      </c>
      <c r="C198" s="3" t="s">
        <v>106</v>
      </c>
      <c r="D198" s="3" t="s">
        <v>106</v>
      </c>
      <c r="E198" s="3" t="s">
        <v>106</v>
      </c>
      <c r="F198" s="3" t="s">
        <v>106</v>
      </c>
      <c r="G198" s="3" t="s">
        <v>106</v>
      </c>
      <c r="H198" s="3" t="s">
        <v>106</v>
      </c>
      <c r="I198"/>
      <c r="J198"/>
      <c r="M198"/>
      <c r="N198"/>
    </row>
    <row r="199" spans="1:14">
      <c r="A199" s="3">
        <v>1</v>
      </c>
      <c r="B199" s="3">
        <v>4</v>
      </c>
      <c r="C199" s="3">
        <v>3</v>
      </c>
      <c r="D199" s="3">
        <v>9</v>
      </c>
      <c r="E199" s="3">
        <v>13</v>
      </c>
      <c r="F199" s="3">
        <v>8</v>
      </c>
      <c r="G199" s="3">
        <v>5</v>
      </c>
      <c r="H199" s="3">
        <v>7</v>
      </c>
      <c r="I199"/>
      <c r="J199"/>
      <c r="M199"/>
      <c r="N199"/>
    </row>
    <row r="200" spans="1:14">
      <c r="A200" s="3">
        <v>2</v>
      </c>
      <c r="B200" s="3">
        <v>3</v>
      </c>
      <c r="C200" s="3">
        <v>5</v>
      </c>
      <c r="D200" s="3">
        <v>7</v>
      </c>
      <c r="E200" s="3">
        <v>7</v>
      </c>
      <c r="F200" s="3">
        <v>3</v>
      </c>
      <c r="G200" s="3">
        <v>6</v>
      </c>
      <c r="H200" s="3">
        <v>5</v>
      </c>
      <c r="I200"/>
      <c r="J200"/>
      <c r="M200"/>
      <c r="N200"/>
    </row>
    <row r="201" spans="1:14">
      <c r="A201" s="3">
        <v>3</v>
      </c>
      <c r="B201" s="3">
        <v>5</v>
      </c>
      <c r="C201" s="3">
        <v>7</v>
      </c>
      <c r="D201" s="3">
        <v>11</v>
      </c>
      <c r="E201" s="3">
        <v>5</v>
      </c>
      <c r="F201" s="3">
        <v>6</v>
      </c>
      <c r="G201" s="3">
        <v>4</v>
      </c>
      <c r="H201" s="3">
        <v>6</v>
      </c>
      <c r="I201"/>
      <c r="J201"/>
      <c r="M201"/>
      <c r="N201"/>
    </row>
    <row r="202" spans="1:14">
      <c r="A202" s="3">
        <v>4</v>
      </c>
      <c r="B202" s="3">
        <v>7</v>
      </c>
      <c r="C202" s="3">
        <v>3</v>
      </c>
      <c r="D202" s="3">
        <v>10</v>
      </c>
      <c r="E202" s="3">
        <v>5</v>
      </c>
      <c r="F202" s="3">
        <v>10</v>
      </c>
      <c r="G202" s="3">
        <v>13</v>
      </c>
      <c r="H202" s="3">
        <v>8</v>
      </c>
      <c r="I202"/>
      <c r="J202"/>
      <c r="M202"/>
      <c r="N202"/>
    </row>
    <row r="203" spans="1:14">
      <c r="A203" s="3">
        <v>5</v>
      </c>
      <c r="B203" s="3">
        <v>2</v>
      </c>
      <c r="C203" s="3">
        <v>2</v>
      </c>
      <c r="D203" s="3">
        <v>7</v>
      </c>
      <c r="E203" s="3">
        <v>7</v>
      </c>
      <c r="F203" s="3">
        <v>7</v>
      </c>
      <c r="G203" s="3">
        <v>5</v>
      </c>
      <c r="H203" s="3">
        <v>9</v>
      </c>
      <c r="I203"/>
      <c r="J203"/>
      <c r="M203"/>
      <c r="N203"/>
    </row>
    <row r="204" spans="1:14">
      <c r="A204" s="3">
        <v>6</v>
      </c>
      <c r="B204" s="3">
        <v>2</v>
      </c>
      <c r="C204" s="3">
        <v>4</v>
      </c>
      <c r="D204" s="3">
        <v>8</v>
      </c>
      <c r="E204" s="3">
        <v>7</v>
      </c>
      <c r="F204" s="3">
        <v>6</v>
      </c>
      <c r="G204" s="3">
        <v>4</v>
      </c>
      <c r="H204" s="3">
        <v>2</v>
      </c>
      <c r="I204"/>
      <c r="J204"/>
      <c r="M204"/>
      <c r="N204"/>
    </row>
    <row r="205" spans="1:14">
      <c r="A205" s="3">
        <v>7</v>
      </c>
      <c r="B205" s="3">
        <v>3</v>
      </c>
      <c r="C205" s="3">
        <v>2</v>
      </c>
      <c r="D205" s="3">
        <v>11</v>
      </c>
      <c r="E205" s="3">
        <v>14</v>
      </c>
      <c r="F205" s="3">
        <v>3</v>
      </c>
      <c r="G205" s="3">
        <v>5</v>
      </c>
      <c r="H205" s="3">
        <v>3</v>
      </c>
      <c r="I205"/>
      <c r="J205"/>
      <c r="M205"/>
      <c r="N205"/>
    </row>
    <row r="206" spans="1:14">
      <c r="A206" s="3">
        <v>8</v>
      </c>
      <c r="B206" s="3">
        <v>2</v>
      </c>
      <c r="C206" s="3">
        <v>2</v>
      </c>
      <c r="D206" s="3">
        <v>9</v>
      </c>
      <c r="E206" s="3">
        <v>8</v>
      </c>
      <c r="F206" s="3">
        <v>7</v>
      </c>
      <c r="G206" s="3">
        <v>12</v>
      </c>
      <c r="H206" s="3">
        <v>4</v>
      </c>
      <c r="I206"/>
      <c r="J206"/>
      <c r="M206"/>
      <c r="N206"/>
    </row>
    <row r="207" spans="1:14">
      <c r="A207" s="3">
        <v>9</v>
      </c>
      <c r="B207" s="3">
        <v>4</v>
      </c>
      <c r="C207" s="3">
        <v>2</v>
      </c>
      <c r="D207" s="3">
        <v>8</v>
      </c>
      <c r="E207" s="3">
        <v>7</v>
      </c>
      <c r="F207" s="3">
        <v>2</v>
      </c>
      <c r="G207" s="3">
        <v>13</v>
      </c>
      <c r="H207" s="3">
        <v>3</v>
      </c>
      <c r="I207"/>
      <c r="J207"/>
      <c r="M207"/>
      <c r="N207"/>
    </row>
    <row r="208" spans="1:14">
      <c r="A208" s="3">
        <v>10</v>
      </c>
      <c r="B208" s="3">
        <v>2</v>
      </c>
      <c r="C208" s="3">
        <v>3</v>
      </c>
      <c r="D208" s="3">
        <v>13</v>
      </c>
      <c r="E208" s="3">
        <v>5</v>
      </c>
      <c r="G208" s="3">
        <v>9</v>
      </c>
      <c r="H208" s="3">
        <v>5</v>
      </c>
      <c r="I208"/>
      <c r="J208"/>
      <c r="M208"/>
      <c r="N208"/>
    </row>
    <row r="209" spans="1:14">
      <c r="A209" s="3">
        <v>11</v>
      </c>
      <c r="B209" s="3">
        <v>3</v>
      </c>
      <c r="C209" s="3">
        <v>2</v>
      </c>
      <c r="D209" s="3">
        <v>10</v>
      </c>
      <c r="E209" s="3">
        <v>9</v>
      </c>
      <c r="G209" s="3">
        <v>6</v>
      </c>
      <c r="H209" s="3">
        <v>6</v>
      </c>
      <c r="I209"/>
      <c r="J209"/>
      <c r="M209"/>
      <c r="N209"/>
    </row>
    <row r="210" spans="1:14">
      <c r="A210" s="3">
        <v>12</v>
      </c>
      <c r="B210" s="3">
        <v>3</v>
      </c>
      <c r="D210" s="3">
        <v>12</v>
      </c>
      <c r="E210" s="3">
        <v>10</v>
      </c>
      <c r="G210" s="3">
        <v>6</v>
      </c>
      <c r="I210"/>
      <c r="J210"/>
      <c r="M210"/>
      <c r="N210"/>
    </row>
    <row r="211" spans="1:14">
      <c r="A211" s="3">
        <v>13</v>
      </c>
      <c r="B211" s="3">
        <v>2</v>
      </c>
      <c r="D211" s="3">
        <v>9</v>
      </c>
      <c r="E211" s="3">
        <v>8</v>
      </c>
      <c r="G211" s="3">
        <v>12</v>
      </c>
      <c r="I211"/>
      <c r="J211"/>
      <c r="M211"/>
      <c r="N211"/>
    </row>
    <row r="212" spans="1:14">
      <c r="A212" s="3">
        <v>14</v>
      </c>
      <c r="B212" s="3">
        <v>7</v>
      </c>
      <c r="D212" s="3">
        <v>6</v>
      </c>
      <c r="E212" s="3">
        <v>5</v>
      </c>
      <c r="G212" s="3">
        <v>10</v>
      </c>
      <c r="I212"/>
      <c r="J212"/>
      <c r="M212"/>
      <c r="N212"/>
    </row>
    <row r="213" spans="1:14">
      <c r="A213" s="3">
        <v>15</v>
      </c>
      <c r="B213" s="3">
        <v>2</v>
      </c>
      <c r="D213" s="3">
        <v>10</v>
      </c>
      <c r="E213" s="3">
        <v>3</v>
      </c>
      <c r="G213" s="3">
        <v>5</v>
      </c>
      <c r="I213"/>
      <c r="J213"/>
      <c r="M213"/>
      <c r="N213"/>
    </row>
    <row r="214" spans="1:14">
      <c r="A214" s="3">
        <v>16</v>
      </c>
      <c r="B214" s="3">
        <v>2</v>
      </c>
      <c r="D214" s="3">
        <v>6</v>
      </c>
      <c r="E214" s="3">
        <v>3</v>
      </c>
      <c r="G214" s="3">
        <v>6</v>
      </c>
      <c r="I214"/>
      <c r="J214"/>
      <c r="M214"/>
      <c r="N214"/>
    </row>
    <row r="215" spans="1:14">
      <c r="A215" s="3">
        <v>17</v>
      </c>
      <c r="B215" s="3">
        <v>4</v>
      </c>
      <c r="D215" s="3">
        <v>7</v>
      </c>
      <c r="E215" s="3">
        <v>2</v>
      </c>
      <c r="G215" s="3">
        <v>7</v>
      </c>
      <c r="I215"/>
      <c r="J215"/>
      <c r="M215"/>
      <c r="N215"/>
    </row>
    <row r="216" spans="1:14">
      <c r="A216" s="3">
        <v>18</v>
      </c>
      <c r="B216" s="3">
        <v>6</v>
      </c>
      <c r="D216" s="3">
        <v>6</v>
      </c>
      <c r="E216" s="3">
        <v>3</v>
      </c>
      <c r="G216" s="3">
        <v>5</v>
      </c>
      <c r="I216"/>
      <c r="J216"/>
      <c r="M216"/>
      <c r="N216"/>
    </row>
    <row r="217" spans="1:14">
      <c r="A217" s="3">
        <v>19</v>
      </c>
      <c r="B217" s="4"/>
      <c r="D217" s="3">
        <v>11</v>
      </c>
      <c r="E217" s="3">
        <v>2</v>
      </c>
      <c r="G217" s="3">
        <v>6</v>
      </c>
      <c r="I217"/>
      <c r="J217"/>
      <c r="M217"/>
      <c r="N217"/>
    </row>
    <row r="218" spans="1:14">
      <c r="A218" s="4">
        <v>20</v>
      </c>
      <c r="B218" s="4"/>
      <c r="D218" s="3">
        <v>10</v>
      </c>
      <c r="E218" s="3">
        <v>3</v>
      </c>
      <c r="G218" s="3">
        <v>11</v>
      </c>
      <c r="I218"/>
      <c r="J218"/>
      <c r="M218"/>
      <c r="N218"/>
    </row>
    <row r="219" spans="1:14">
      <c r="A219" s="4"/>
      <c r="B219" s="3" t="s">
        <v>198</v>
      </c>
      <c r="D219" s="3" t="s">
        <v>209</v>
      </c>
      <c r="E219" s="3" t="s">
        <v>191</v>
      </c>
      <c r="G219" s="3" t="s">
        <v>210</v>
      </c>
    </row>
    <row r="220" spans="1:14">
      <c r="A220" s="3" t="s">
        <v>162</v>
      </c>
      <c r="B220" s="3" t="s">
        <v>110</v>
      </c>
      <c r="C220" s="3" t="s">
        <v>211</v>
      </c>
      <c r="D220" s="3" t="s">
        <v>110</v>
      </c>
      <c r="E220" s="3" t="s">
        <v>110</v>
      </c>
      <c r="F220" s="3" t="s">
        <v>212</v>
      </c>
      <c r="G220" s="3" t="s">
        <v>110</v>
      </c>
      <c r="H220" s="3" t="s">
        <v>111</v>
      </c>
    </row>
    <row r="221" spans="1:14">
      <c r="A221" s="3" t="s">
        <v>9</v>
      </c>
      <c r="B221" s="3">
        <f>AVERAGE(B$28:B$45)</f>
        <v>10</v>
      </c>
      <c r="C221" s="3" t="e">
        <f>AVERAGE(#REF!)</f>
        <v>#REF!</v>
      </c>
      <c r="D221" s="3" t="e">
        <f>AVERAGE(E$47:E$47)</f>
        <v>#DIV/0!</v>
      </c>
      <c r="E221" s="3" t="e">
        <f>AVERAGE(I$47:I$47)</f>
        <v>#DIV/0!</v>
      </c>
      <c r="F221" s="3" t="e">
        <f>AVERAGE(G$28:G$36)</f>
        <v>#DIV/0!</v>
      </c>
      <c r="G221" s="3" t="e">
        <f>AVERAGE(M$47:M$47)</f>
        <v>#DIV/0!</v>
      </c>
      <c r="H221" s="3">
        <f>AVERAGE(I$28:I$38)</f>
        <v>5.0999999999999996</v>
      </c>
    </row>
    <row r="222" spans="1:14">
      <c r="A222" s="3" t="s">
        <v>36</v>
      </c>
      <c r="B222" s="3">
        <f>MAX(B$28:B$45)</f>
        <v>10</v>
      </c>
      <c r="C222" s="3" t="e">
        <f>MAX(#REF!)</f>
        <v>#REF!</v>
      </c>
      <c r="D222" s="3">
        <f>MAX(E$47:E$47)</f>
        <v>0</v>
      </c>
      <c r="E222" s="3">
        <f>MAX(I$47:I$47)</f>
        <v>0</v>
      </c>
      <c r="F222" s="3">
        <f>MAX(G$28:G$36)</f>
        <v>0</v>
      </c>
      <c r="G222" s="3">
        <f>MAX(M$47:M$47)</f>
        <v>0</v>
      </c>
      <c r="H222" s="3">
        <f>MAX(I$28:I$38)</f>
        <v>9</v>
      </c>
    </row>
    <row r="223" spans="1:14">
      <c r="A223" s="3" t="s">
        <v>37</v>
      </c>
      <c r="B223" s="3">
        <f>MIN(B$28:B$45)</f>
        <v>10</v>
      </c>
      <c r="C223" s="3" t="e">
        <f>MIN(#REF!)</f>
        <v>#REF!</v>
      </c>
      <c r="D223" s="3">
        <f>MIN(E$47:E$47)</f>
        <v>0</v>
      </c>
      <c r="E223" s="3">
        <f>MIN(I$47:I$47)</f>
        <v>0</v>
      </c>
      <c r="F223" s="3">
        <f>MIN(G$28:G$36)</f>
        <v>0</v>
      </c>
      <c r="G223" s="3">
        <f>MIN(M$47:M$47)</f>
        <v>0</v>
      </c>
      <c r="H223" s="3">
        <f>MIN(I$28:I$38)</f>
        <v>2</v>
      </c>
    </row>
    <row r="225" spans="1:4">
      <c r="A225" s="3" t="s">
        <v>112</v>
      </c>
      <c r="C225" s="3" t="s">
        <v>182</v>
      </c>
      <c r="D225" s="3" t="s">
        <v>185</v>
      </c>
    </row>
    <row r="226" spans="1:4">
      <c r="A226" s="3" t="s">
        <v>9</v>
      </c>
      <c r="C226" s="3" t="e">
        <f>AVERAGE($B$28:$B$45,#REF!,$E$47:$E$47)</f>
        <v>#REF!</v>
      </c>
      <c r="D226" s="3">
        <f>AVERAGE($I$47:$I$47,$G$28:$G$36,$M$47:$M$47,$I$28:$I$38)</f>
        <v>5.0999999999999996</v>
      </c>
    </row>
    <row r="227" spans="1:4">
      <c r="A227" s="3" t="s">
        <v>36</v>
      </c>
      <c r="C227" s="3" t="e">
        <f>MAX($B$28:$B$45,#REF!,$E$47:$E$47)</f>
        <v>#REF!</v>
      </c>
      <c r="D227" s="3">
        <f>MAX($I$47:$I$47,$G$28:$G$36,$M$47:$M$47,$I$28:$I$38)</f>
        <v>9</v>
      </c>
    </row>
    <row r="228" spans="1:4">
      <c r="A228" s="3" t="s">
        <v>37</v>
      </c>
      <c r="C228" s="3" t="e">
        <f>MIN($B$28:$B$45,#REF!,$E$47:$E$47)</f>
        <v>#REF!</v>
      </c>
      <c r="D228" s="3">
        <f>MIN($I$47:$I$47,$G$28:$G$36,$M$47:$M$47,$I$28:$I$38)</f>
        <v>2</v>
      </c>
    </row>
    <row r="230" spans="1:4">
      <c r="A230" s="3" t="s">
        <v>213</v>
      </c>
    </row>
    <row r="231" spans="1:4">
      <c r="A231" s="3" t="s">
        <v>9</v>
      </c>
      <c r="B231" s="3" t="e">
        <f>AVERAGE($B$28:$B$45,#REF!,$D$28,$E$47:$E$47,$I$47:$I$47,$G$28:$G$36,$M$47:$M$47,$I$28:$I$38)</f>
        <v>#REF!</v>
      </c>
    </row>
    <row r="232" spans="1:4">
      <c r="A232" s="3" t="s">
        <v>36</v>
      </c>
      <c r="B232" s="3" t="e">
        <f>MAX($B$28:$B$45,#REF!,$D$28,$E$47:$E$47,$I$47:$I$47,$G$28:$G$36,$M$47:$M$47,$I$28:$I$38)</f>
        <v>#REF!</v>
      </c>
    </row>
    <row r="233" spans="1:4">
      <c r="A233" s="3" t="s">
        <v>37</v>
      </c>
      <c r="B233" s="3" t="e">
        <f>MIN($B$28:$B$45,#REF!,$D$28,$E$47:$E$47,$I$47:$I$47,$G$28:$G$36,$M$47:$M$47,$I$28:$I$38)</f>
        <v>#REF!</v>
      </c>
    </row>
    <row r="235" spans="1:4">
      <c r="A235" s="3" t="s">
        <v>214</v>
      </c>
    </row>
    <row r="236" spans="1:4">
      <c r="A236" s="3" t="s">
        <v>47</v>
      </c>
    </row>
    <row r="237" spans="1:4">
      <c r="A237" s="3" t="s">
        <v>48</v>
      </c>
      <c r="C237" s="3" t="s">
        <v>117</v>
      </c>
    </row>
    <row r="238" spans="1:4">
      <c r="A238" s="3" t="s">
        <v>50</v>
      </c>
    </row>
    <row r="239" spans="1:4">
      <c r="A239" s="3" t="s">
        <v>215</v>
      </c>
    </row>
    <row r="240" spans="1:4">
      <c r="A240" s="3" t="s">
        <v>52</v>
      </c>
      <c r="C240" s="3" t="s">
        <v>216</v>
      </c>
    </row>
    <row r="241" spans="1:6">
      <c r="A241" s="3" t="s">
        <v>53</v>
      </c>
    </row>
    <row r="242" spans="1:6">
      <c r="D242" s="3" t="s">
        <v>55</v>
      </c>
      <c r="F242" s="3" t="s">
        <v>73</v>
      </c>
    </row>
    <row r="243" spans="1:6">
      <c r="A243" s="3" t="s">
        <v>57</v>
      </c>
      <c r="B243" s="3" t="s">
        <v>58</v>
      </c>
      <c r="D243" s="3" t="s">
        <v>59</v>
      </c>
      <c r="E243" s="3" t="s">
        <v>60</v>
      </c>
    </row>
    <row r="244" spans="1:6">
      <c r="A244" s="3" t="s">
        <v>217</v>
      </c>
      <c r="B244" s="3" t="s">
        <v>218</v>
      </c>
      <c r="C244" s="3" t="s">
        <v>219</v>
      </c>
      <c r="D244" s="3">
        <v>27</v>
      </c>
      <c r="E244" s="3">
        <v>27</v>
      </c>
    </row>
    <row r="245" spans="1:6">
      <c r="A245" s="3" t="s">
        <v>220</v>
      </c>
      <c r="B245" s="3" t="s">
        <v>221</v>
      </c>
      <c r="C245" s="3" t="s">
        <v>222</v>
      </c>
      <c r="D245" s="3">
        <v>27</v>
      </c>
      <c r="E245" s="3">
        <v>29</v>
      </c>
    </row>
    <row r="246" spans="1:6">
      <c r="A246" s="3" t="s">
        <v>223</v>
      </c>
      <c r="B246" s="3" t="s">
        <v>224</v>
      </c>
      <c r="C246" s="3" t="s">
        <v>225</v>
      </c>
      <c r="D246" s="3">
        <v>27</v>
      </c>
      <c r="E246" s="3">
        <v>29</v>
      </c>
    </row>
    <row r="247" spans="1:6">
      <c r="A247" s="3" t="s">
        <v>226</v>
      </c>
      <c r="B247" s="3" t="s">
        <v>227</v>
      </c>
      <c r="C247" s="3" t="s">
        <v>228</v>
      </c>
      <c r="D247" s="3">
        <v>24</v>
      </c>
      <c r="E247" s="3">
        <v>28</v>
      </c>
      <c r="F247" s="3" t="s">
        <v>229</v>
      </c>
    </row>
    <row r="248" spans="1:6">
      <c r="A248" s="3" t="s">
        <v>230</v>
      </c>
      <c r="B248" s="3" t="s">
        <v>231</v>
      </c>
      <c r="D248" s="3">
        <v>21</v>
      </c>
      <c r="E248" s="3">
        <v>29</v>
      </c>
      <c r="F248" s="3" t="s">
        <v>232</v>
      </c>
    </row>
    <row r="249" spans="1:6">
      <c r="A249" s="3" t="s">
        <v>233</v>
      </c>
      <c r="B249" s="3" t="s">
        <v>231</v>
      </c>
      <c r="D249" s="3">
        <v>27</v>
      </c>
      <c r="E249" s="3">
        <v>28</v>
      </c>
      <c r="F249" s="3" t="s">
        <v>234</v>
      </c>
    </row>
    <row r="250" spans="1:6">
      <c r="A250" s="3" t="s">
        <v>235</v>
      </c>
      <c r="B250" s="3" t="s">
        <v>236</v>
      </c>
      <c r="C250" s="3" t="s">
        <v>237</v>
      </c>
      <c r="D250" s="3">
        <v>27</v>
      </c>
      <c r="E250" s="3">
        <v>29</v>
      </c>
      <c r="F250" s="3" t="s">
        <v>238</v>
      </c>
    </row>
    <row r="251" spans="1:6">
      <c r="A251" s="3" t="s">
        <v>239</v>
      </c>
      <c r="B251" s="3" t="s">
        <v>240</v>
      </c>
      <c r="C251" s="3" t="s">
        <v>241</v>
      </c>
      <c r="D251" s="3">
        <v>28</v>
      </c>
      <c r="E251" s="3">
        <v>28</v>
      </c>
      <c r="F251" s="3" t="s">
        <v>242</v>
      </c>
    </row>
    <row r="252" spans="1:6">
      <c r="A252" s="3" t="s">
        <v>243</v>
      </c>
      <c r="B252" s="3" t="s">
        <v>244</v>
      </c>
      <c r="C252" s="3" t="s">
        <v>245</v>
      </c>
      <c r="D252" s="3">
        <v>29</v>
      </c>
      <c r="E252" s="3">
        <v>28</v>
      </c>
      <c r="F252" s="3" t="s">
        <v>246</v>
      </c>
    </row>
    <row r="253" spans="1:6">
      <c r="A253" s="3" t="s">
        <v>247</v>
      </c>
      <c r="B253" s="3" t="s">
        <v>231</v>
      </c>
      <c r="D253" s="3">
        <v>14</v>
      </c>
      <c r="E253" s="3">
        <v>26</v>
      </c>
      <c r="F253" s="3" t="s">
        <v>248</v>
      </c>
    </row>
    <row r="254" spans="1:6">
      <c r="A254" s="3" t="s">
        <v>249</v>
      </c>
      <c r="B254" s="3" t="s">
        <v>231</v>
      </c>
      <c r="D254" s="3">
        <v>7</v>
      </c>
      <c r="E254" s="3">
        <v>27</v>
      </c>
      <c r="F254" s="3" t="s">
        <v>250</v>
      </c>
    </row>
    <row r="255" spans="1:6">
      <c r="A255" s="3" t="s">
        <v>251</v>
      </c>
      <c r="B255" s="3" t="s">
        <v>231</v>
      </c>
      <c r="D255" s="3">
        <v>7</v>
      </c>
      <c r="E255" s="3">
        <v>27</v>
      </c>
      <c r="F255" s="3" t="s">
        <v>252</v>
      </c>
    </row>
    <row r="256" spans="1:6">
      <c r="A256" s="3" t="s">
        <v>253</v>
      </c>
      <c r="B256" s="3" t="s">
        <v>231</v>
      </c>
      <c r="D256" s="3">
        <v>9</v>
      </c>
      <c r="E256" s="3">
        <v>27</v>
      </c>
      <c r="F256" s="3" t="s">
        <v>254</v>
      </c>
    </row>
    <row r="257" spans="1:6">
      <c r="A257" s="3" t="s">
        <v>255</v>
      </c>
      <c r="B257" s="3" t="s">
        <v>231</v>
      </c>
      <c r="D257" s="3">
        <v>12</v>
      </c>
      <c r="E257" s="3">
        <v>28</v>
      </c>
      <c r="F257" s="3" t="s">
        <v>256</v>
      </c>
    </row>
    <row r="258" spans="1:6">
      <c r="A258" s="3" t="s">
        <v>257</v>
      </c>
      <c r="B258" s="3" t="s">
        <v>231</v>
      </c>
      <c r="D258" s="3">
        <v>24</v>
      </c>
      <c r="E258" s="3">
        <v>28</v>
      </c>
      <c r="F258" s="3" t="s">
        <v>258</v>
      </c>
    </row>
    <row r="259" spans="1:6">
      <c r="A259" s="3" t="s">
        <v>259</v>
      </c>
      <c r="B259" s="3" t="s">
        <v>231</v>
      </c>
      <c r="D259" s="3">
        <v>30</v>
      </c>
      <c r="E259" s="3">
        <v>27</v>
      </c>
      <c r="F259" s="3" t="s">
        <v>260</v>
      </c>
    </row>
    <row r="260" spans="1:6">
      <c r="A260" s="3" t="s">
        <v>261</v>
      </c>
      <c r="B260" s="3" t="s">
        <v>231</v>
      </c>
      <c r="D260" s="3">
        <v>30</v>
      </c>
      <c r="E260" s="3">
        <v>27</v>
      </c>
      <c r="F260" s="3" t="s">
        <v>262</v>
      </c>
    </row>
    <row r="262" spans="1:6">
      <c r="A262" s="3" t="s">
        <v>263</v>
      </c>
    </row>
    <row r="263" spans="1:6">
      <c r="A263" s="3" t="s">
        <v>47</v>
      </c>
    </row>
    <row r="264" spans="1:6">
      <c r="A264" s="3" t="s">
        <v>48</v>
      </c>
      <c r="B264" s="3" t="s">
        <v>264</v>
      </c>
      <c r="C264" s="3" t="s">
        <v>117</v>
      </c>
    </row>
    <row r="265" spans="1:6">
      <c r="A265" s="3" t="s">
        <v>50</v>
      </c>
      <c r="C265" s="3" t="s">
        <v>265</v>
      </c>
    </row>
    <row r="267" spans="1:6">
      <c r="A267" s="3" t="s">
        <v>52</v>
      </c>
      <c r="C267" s="3" t="s">
        <v>266</v>
      </c>
    </row>
    <row r="322" spans="3:5">
      <c r="E322" s="4"/>
    </row>
    <row r="323" spans="3:5">
      <c r="E323" s="4"/>
    </row>
    <row r="324" spans="3:5">
      <c r="C324" s="10"/>
      <c r="D324" s="10"/>
      <c r="E324" s="4"/>
    </row>
    <row r="379" spans="1:6">
      <c r="B379" s="4"/>
      <c r="F379" s="4"/>
    </row>
    <row r="380" spans="1:6">
      <c r="A380" s="4"/>
      <c r="B380" s="4"/>
    </row>
    <row r="381" spans="1:6">
      <c r="A381" s="4"/>
    </row>
  </sheetData>
  <pageMargins left="0.75" right="0.75" top="0.69" bottom="0.62" header="0" footer="0"/>
  <pageSetup orientation="landscape" horizontalDpi="4294967292" verticalDpi="0" r:id="rId1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Q345"/>
  <sheetViews>
    <sheetView topLeftCell="C1" workbookViewId="0">
      <selection activeCell="A18" sqref="A18"/>
    </sheetView>
  </sheetViews>
  <sheetFormatPr baseColWidth="10" defaultColWidth="9.7109375" defaultRowHeight="12.75"/>
  <cols>
    <col min="1" max="16384" width="9.7109375" style="3"/>
  </cols>
  <sheetData>
    <row r="1" spans="1:17">
      <c r="A1" s="3" t="s">
        <v>47</v>
      </c>
    </row>
    <row r="2" spans="1:17">
      <c r="A2" s="4" t="s">
        <v>48</v>
      </c>
      <c r="B2" s="4">
        <v>1.4</v>
      </c>
      <c r="C2" s="3" t="s">
        <v>117</v>
      </c>
      <c r="D2" s="4"/>
      <c r="E2" s="1"/>
      <c r="F2" s="1"/>
    </row>
    <row r="3" spans="1:17">
      <c r="A3" s="3" t="s">
        <v>50</v>
      </c>
      <c r="C3" s="3" t="s">
        <v>51</v>
      </c>
      <c r="E3" s="1"/>
      <c r="F3" s="1"/>
    </row>
    <row r="4" spans="1:17">
      <c r="D4" s="5"/>
      <c r="E4" s="1"/>
      <c r="F4" s="1"/>
    </row>
    <row r="5" spans="1:17">
      <c r="A5" s="3" t="s">
        <v>52</v>
      </c>
      <c r="B5" s="4"/>
      <c r="C5" s="6">
        <v>36105</v>
      </c>
      <c r="D5" s="6"/>
      <c r="E5" s="1"/>
      <c r="F5" s="1"/>
    </row>
    <row r="6" spans="1:17">
      <c r="A6" s="3" t="s">
        <v>53</v>
      </c>
      <c r="C6" s="3">
        <v>36210</v>
      </c>
      <c r="F6" s="4"/>
    </row>
    <row r="7" spans="1:17" s="2" customFormat="1">
      <c r="D7" s="2" t="s">
        <v>55</v>
      </c>
      <c r="E7" s="7"/>
      <c r="F7" s="7"/>
      <c r="G7" s="2" t="s">
        <v>56</v>
      </c>
    </row>
    <row r="8" spans="1:17">
      <c r="A8" s="3" t="s">
        <v>57</v>
      </c>
      <c r="B8" s="3" t="s">
        <v>58</v>
      </c>
      <c r="D8" s="5" t="s">
        <v>59</v>
      </c>
      <c r="E8" s="5" t="s">
        <v>60</v>
      </c>
      <c r="F8" s="5" t="s">
        <v>61</v>
      </c>
      <c r="G8" s="3" t="s">
        <v>59</v>
      </c>
      <c r="H8" s="3" t="s">
        <v>60</v>
      </c>
      <c r="I8" s="3" t="s">
        <v>137</v>
      </c>
    </row>
    <row r="9" spans="1:17">
      <c r="A9" s="3" t="s">
        <v>62</v>
      </c>
      <c r="B9" s="3" t="s">
        <v>66</v>
      </c>
      <c r="C9" s="3" t="s">
        <v>122</v>
      </c>
      <c r="D9" s="3">
        <v>30</v>
      </c>
      <c r="E9" s="3">
        <v>28</v>
      </c>
      <c r="F9" s="3" t="s">
        <v>267</v>
      </c>
      <c r="G9" s="3">
        <v>30</v>
      </c>
      <c r="H9" s="3">
        <v>28</v>
      </c>
      <c r="I9" s="3">
        <v>36210</v>
      </c>
      <c r="J9" s="3" t="s">
        <v>65</v>
      </c>
    </row>
    <row r="10" spans="1:17">
      <c r="A10" s="3" t="s">
        <v>66</v>
      </c>
      <c r="B10" s="3" t="s">
        <v>124</v>
      </c>
      <c r="C10" s="3" t="s">
        <v>125</v>
      </c>
      <c r="D10" s="3">
        <v>36</v>
      </c>
      <c r="E10" s="3">
        <v>25</v>
      </c>
      <c r="F10" s="3" t="s">
        <v>268</v>
      </c>
      <c r="G10" s="3">
        <v>36</v>
      </c>
      <c r="H10" s="3">
        <v>25</v>
      </c>
      <c r="I10" s="3">
        <v>36210</v>
      </c>
      <c r="J10" s="3" t="s">
        <v>69</v>
      </c>
    </row>
    <row r="11" spans="1:17">
      <c r="A11" s="3" t="s">
        <v>70</v>
      </c>
      <c r="B11" s="3" t="s">
        <v>127</v>
      </c>
      <c r="C11" s="3" t="s">
        <v>269</v>
      </c>
      <c r="D11" s="3">
        <v>23</v>
      </c>
      <c r="E11" s="3">
        <v>26</v>
      </c>
      <c r="F11" s="3" t="s">
        <v>270</v>
      </c>
      <c r="G11" s="3">
        <v>35</v>
      </c>
      <c r="H11" s="3">
        <v>26</v>
      </c>
      <c r="I11" s="3">
        <v>36210</v>
      </c>
      <c r="J11" s="3" t="s">
        <v>69</v>
      </c>
    </row>
    <row r="13" spans="1:17">
      <c r="A13" s="3" t="s">
        <v>271</v>
      </c>
      <c r="E13" s="3" t="s">
        <v>271</v>
      </c>
      <c r="I13" s="3" t="s">
        <v>272</v>
      </c>
      <c r="M13"/>
      <c r="N13"/>
      <c r="O13"/>
      <c r="P13"/>
      <c r="Q13"/>
    </row>
    <row r="14" spans="1:17">
      <c r="I14" s="3" t="s">
        <v>273</v>
      </c>
      <c r="M14"/>
      <c r="N14"/>
      <c r="O14"/>
      <c r="P14"/>
      <c r="Q14"/>
    </row>
    <row r="15" spans="1:17">
      <c r="A15" s="3" t="s">
        <v>74</v>
      </c>
      <c r="E15" s="3" t="s">
        <v>75</v>
      </c>
      <c r="I15" s="3" t="s">
        <v>76</v>
      </c>
      <c r="M15"/>
      <c r="N15"/>
      <c r="O15"/>
      <c r="P15"/>
      <c r="Q15"/>
    </row>
    <row r="16" spans="1:17">
      <c r="A16" s="3" t="s">
        <v>79</v>
      </c>
      <c r="E16" s="3" t="s">
        <v>80</v>
      </c>
      <c r="I16" s="3" t="s">
        <v>274</v>
      </c>
      <c r="M16"/>
      <c r="N16"/>
      <c r="O16"/>
      <c r="P16"/>
      <c r="Q16"/>
    </row>
    <row r="17" spans="1:17">
      <c r="A17" s="3" t="s">
        <v>84</v>
      </c>
      <c r="E17" s="3" t="s">
        <v>84</v>
      </c>
      <c r="I17" s="3" t="s">
        <v>84</v>
      </c>
      <c r="M17"/>
      <c r="N17"/>
      <c r="O17"/>
      <c r="P17"/>
      <c r="Q17"/>
    </row>
    <row r="18" spans="1:17">
      <c r="A18" s="3" t="s">
        <v>87</v>
      </c>
      <c r="E18" s="3" t="s">
        <v>275</v>
      </c>
      <c r="I18" s="3" t="s">
        <v>275</v>
      </c>
      <c r="M18"/>
      <c r="N18"/>
      <c r="O18"/>
      <c r="P18"/>
      <c r="Q18"/>
    </row>
    <row r="19" spans="1:17">
      <c r="A19" s="3" t="s">
        <v>92</v>
      </c>
      <c r="E19" s="3" t="s">
        <v>202</v>
      </c>
      <c r="I19" s="3" t="s">
        <v>92</v>
      </c>
      <c r="M19"/>
      <c r="N19"/>
      <c r="O19"/>
      <c r="P19"/>
      <c r="Q19"/>
    </row>
    <row r="20" spans="1:17">
      <c r="A20" s="3" t="s">
        <v>276</v>
      </c>
      <c r="E20" s="3" t="s">
        <v>276</v>
      </c>
      <c r="I20" s="3" t="s">
        <v>97</v>
      </c>
      <c r="M20"/>
      <c r="N20"/>
      <c r="O20"/>
      <c r="P20"/>
      <c r="Q20"/>
    </row>
    <row r="21" spans="1:17">
      <c r="A21" s="3" t="s">
        <v>99</v>
      </c>
      <c r="E21" s="3" t="s">
        <v>99</v>
      </c>
      <c r="I21" s="3" t="s">
        <v>277</v>
      </c>
      <c r="M21"/>
      <c r="N21"/>
      <c r="O21"/>
      <c r="P21"/>
      <c r="Q21"/>
    </row>
    <row r="22" spans="1:17">
      <c r="I22" s="3" t="s">
        <v>278</v>
      </c>
    </row>
    <row r="23" spans="1:17">
      <c r="G23" s="3" t="s">
        <v>279</v>
      </c>
      <c r="J23" s="3" t="s">
        <v>73</v>
      </c>
    </row>
    <row r="24" spans="1:17">
      <c r="A24" s="3" t="s">
        <v>47</v>
      </c>
    </row>
    <row r="25" spans="1:17">
      <c r="A25" s="3" t="s">
        <v>48</v>
      </c>
      <c r="B25" s="3" t="s">
        <v>280</v>
      </c>
      <c r="C25" s="3" t="s">
        <v>117</v>
      </c>
      <c r="G25" s="3" t="s">
        <v>77</v>
      </c>
      <c r="I25" s="3" t="s">
        <v>78</v>
      </c>
      <c r="L25"/>
    </row>
    <row r="26" spans="1:17">
      <c r="A26" s="3" t="s">
        <v>50</v>
      </c>
      <c r="C26" s="3" t="s">
        <v>51</v>
      </c>
      <c r="G26" s="3" t="s">
        <v>281</v>
      </c>
      <c r="I26" s="3" t="s">
        <v>83</v>
      </c>
      <c r="L26"/>
    </row>
    <row r="27" spans="1:17">
      <c r="G27" s="3" t="s">
        <v>282</v>
      </c>
      <c r="I27" s="3" t="s">
        <v>86</v>
      </c>
      <c r="L27"/>
    </row>
    <row r="28" spans="1:17">
      <c r="A28" s="3" t="s">
        <v>52</v>
      </c>
      <c r="C28" s="3">
        <v>36105</v>
      </c>
      <c r="G28" s="3" t="s">
        <v>275</v>
      </c>
      <c r="I28" s="3" t="s">
        <v>91</v>
      </c>
      <c r="L28"/>
    </row>
    <row r="29" spans="1:17">
      <c r="A29" s="3" t="s">
        <v>53</v>
      </c>
      <c r="C29" s="3">
        <v>36210</v>
      </c>
      <c r="G29" s="3" t="s">
        <v>92</v>
      </c>
      <c r="I29" s="3" t="s">
        <v>94</v>
      </c>
      <c r="L29"/>
    </row>
    <row r="30" spans="1:17">
      <c r="D30" s="3" t="s">
        <v>55</v>
      </c>
      <c r="G30" s="3" t="s">
        <v>97</v>
      </c>
      <c r="I30" s="3" t="s">
        <v>98</v>
      </c>
      <c r="L30"/>
    </row>
    <row r="31" spans="1:17">
      <c r="A31" s="3" t="s">
        <v>57</v>
      </c>
      <c r="B31" s="3" t="s">
        <v>58</v>
      </c>
      <c r="D31" s="3" t="s">
        <v>59</v>
      </c>
      <c r="E31" s="3" t="s">
        <v>60</v>
      </c>
      <c r="F31" s="3" t="s">
        <v>61</v>
      </c>
      <c r="G31" s="3" t="s">
        <v>99</v>
      </c>
      <c r="I31" s="3" t="s">
        <v>99</v>
      </c>
      <c r="L31"/>
    </row>
    <row r="32" spans="1:17">
      <c r="A32" s="3" t="s">
        <v>120</v>
      </c>
      <c r="B32" s="3" t="s">
        <v>283</v>
      </c>
      <c r="C32" s="3" t="s">
        <v>284</v>
      </c>
      <c r="D32" s="3">
        <v>28</v>
      </c>
      <c r="E32" s="3">
        <v>26</v>
      </c>
      <c r="F32" s="3" t="s">
        <v>285</v>
      </c>
      <c r="G32" s="3">
        <v>0</v>
      </c>
      <c r="H32" s="3">
        <v>0</v>
      </c>
      <c r="I32" s="3">
        <v>36179</v>
      </c>
    </row>
    <row r="33" spans="1:9">
      <c r="A33" s="3" t="s">
        <v>123</v>
      </c>
      <c r="B33" s="3" t="s">
        <v>286</v>
      </c>
      <c r="C33" s="3" t="s">
        <v>287</v>
      </c>
      <c r="D33" s="3">
        <v>0</v>
      </c>
      <c r="E33" s="3">
        <v>0</v>
      </c>
      <c r="F33" s="3" t="s">
        <v>288</v>
      </c>
      <c r="G33" s="3">
        <v>0</v>
      </c>
      <c r="H33" s="3">
        <v>0</v>
      </c>
      <c r="I33" s="3">
        <v>36179</v>
      </c>
    </row>
    <row r="34" spans="1:9">
      <c r="A34" s="3" t="s">
        <v>126</v>
      </c>
      <c r="B34" s="3" t="s">
        <v>289</v>
      </c>
      <c r="C34" s="3" t="s">
        <v>290</v>
      </c>
      <c r="D34" s="3">
        <v>0</v>
      </c>
      <c r="E34" s="3">
        <v>0</v>
      </c>
      <c r="F34" s="3" t="s">
        <v>291</v>
      </c>
      <c r="G34" s="3">
        <v>35</v>
      </c>
      <c r="H34" s="3">
        <v>28</v>
      </c>
      <c r="I34" s="3">
        <v>36179</v>
      </c>
    </row>
    <row r="36" spans="1:9">
      <c r="A36" s="3" t="s">
        <v>73</v>
      </c>
    </row>
    <row r="37" spans="1:9">
      <c r="A37" s="3" t="s">
        <v>129</v>
      </c>
    </row>
    <row r="39" spans="1:9">
      <c r="A39" s="3" t="s">
        <v>131</v>
      </c>
    </row>
    <row r="40" spans="1:9">
      <c r="A40" s="3" t="s">
        <v>132</v>
      </c>
    </row>
    <row r="42" spans="1:9">
      <c r="A42" s="3" t="s">
        <v>133</v>
      </c>
    </row>
    <row r="43" spans="1:9">
      <c r="A43" s="3" t="s">
        <v>292</v>
      </c>
    </row>
    <row r="45" spans="1:9">
      <c r="A45" s="3" t="s">
        <v>293</v>
      </c>
    </row>
    <row r="46" spans="1:9">
      <c r="A46" s="3" t="s">
        <v>294</v>
      </c>
    </row>
    <row r="48" spans="1:9">
      <c r="A48" s="3" t="s">
        <v>47</v>
      </c>
    </row>
    <row r="50" spans="1:10">
      <c r="A50" s="3" t="s">
        <v>48</v>
      </c>
      <c r="B50" s="3" t="s">
        <v>295</v>
      </c>
      <c r="C50" s="3" t="s">
        <v>117</v>
      </c>
    </row>
    <row r="51" spans="1:10">
      <c r="A51" s="3" t="s">
        <v>50</v>
      </c>
      <c r="C51" s="3" t="s">
        <v>51</v>
      </c>
    </row>
    <row r="53" spans="1:10">
      <c r="A53" s="3" t="s">
        <v>52</v>
      </c>
      <c r="C53" s="3">
        <v>36105</v>
      </c>
    </row>
    <row r="54" spans="1:10">
      <c r="A54" s="3" t="s">
        <v>53</v>
      </c>
      <c r="C54" s="3">
        <v>36210</v>
      </c>
    </row>
    <row r="55" spans="1:10">
      <c r="D55" s="3" t="s">
        <v>55</v>
      </c>
      <c r="G55" s="3" t="s">
        <v>56</v>
      </c>
    </row>
    <row r="56" spans="1:10">
      <c r="A56" s="3" t="s">
        <v>57</v>
      </c>
      <c r="B56" s="3" t="s">
        <v>58</v>
      </c>
      <c r="D56" s="3" t="s">
        <v>59</v>
      </c>
      <c r="E56" s="3" t="s">
        <v>60</v>
      </c>
      <c r="F56" s="3" t="s">
        <v>61</v>
      </c>
      <c r="G56" s="3" t="s">
        <v>59</v>
      </c>
      <c r="H56" s="3" t="s">
        <v>60</v>
      </c>
      <c r="I56" s="3" t="s">
        <v>137</v>
      </c>
    </row>
    <row r="57" spans="1:10">
      <c r="A57" s="3" t="s">
        <v>138</v>
      </c>
      <c r="B57" s="3" t="s">
        <v>139</v>
      </c>
      <c r="C57" s="3" t="s">
        <v>140</v>
      </c>
      <c r="D57" s="3">
        <v>0</v>
      </c>
      <c r="E57" s="3">
        <v>0</v>
      </c>
      <c r="F57" s="3">
        <v>0.47222222222222227</v>
      </c>
      <c r="G57" s="3">
        <v>35</v>
      </c>
      <c r="H57" s="3">
        <v>28</v>
      </c>
      <c r="I57" s="3">
        <v>36179</v>
      </c>
      <c r="J57" s="3" t="s">
        <v>141</v>
      </c>
    </row>
    <row r="58" spans="1:10">
      <c r="A58" s="3" t="s">
        <v>142</v>
      </c>
      <c r="B58" s="3" t="s">
        <v>143</v>
      </c>
      <c r="C58" s="3" t="s">
        <v>144</v>
      </c>
      <c r="D58" s="3">
        <v>30</v>
      </c>
      <c r="E58" s="3">
        <v>25</v>
      </c>
      <c r="F58" s="3">
        <v>0.4861111111111111</v>
      </c>
      <c r="G58" s="3">
        <v>35</v>
      </c>
      <c r="H58" s="3">
        <v>28</v>
      </c>
      <c r="I58" s="3">
        <v>36179</v>
      </c>
      <c r="J58" s="3" t="s">
        <v>145</v>
      </c>
    </row>
    <row r="59" spans="1:10">
      <c r="A59" s="3" t="s">
        <v>146</v>
      </c>
      <c r="B59" s="3" t="s">
        <v>147</v>
      </c>
      <c r="C59" s="3" t="s">
        <v>148</v>
      </c>
      <c r="D59" s="3">
        <v>0</v>
      </c>
      <c r="E59" s="3">
        <v>0</v>
      </c>
      <c r="F59" s="3">
        <v>0.50277777777777777</v>
      </c>
      <c r="G59" s="3">
        <v>0</v>
      </c>
      <c r="H59" s="3">
        <v>0</v>
      </c>
      <c r="I59" s="3">
        <v>36179</v>
      </c>
      <c r="J59" s="3" t="s">
        <v>149</v>
      </c>
    </row>
    <row r="61" spans="1:10">
      <c r="A61" s="3" t="s">
        <v>296</v>
      </c>
      <c r="E61" s="3" t="s">
        <v>73</v>
      </c>
    </row>
    <row r="62" spans="1:10">
      <c r="A62" s="3" t="s">
        <v>297</v>
      </c>
    </row>
    <row r="63" spans="1:10">
      <c r="A63" s="3" t="s">
        <v>150</v>
      </c>
      <c r="B63" s="3" t="s">
        <v>298</v>
      </c>
      <c r="E63" s="3" t="s">
        <v>299</v>
      </c>
    </row>
    <row r="64" spans="1:10">
      <c r="A64" s="3" t="s">
        <v>300</v>
      </c>
      <c r="E64" s="3" t="s">
        <v>301</v>
      </c>
    </row>
    <row r="65" spans="1:6">
      <c r="A65" s="3" t="s">
        <v>302</v>
      </c>
      <c r="E65" s="3" t="s">
        <v>303</v>
      </c>
    </row>
    <row r="66" spans="1:6">
      <c r="A66" s="3" t="s">
        <v>87</v>
      </c>
      <c r="E66" s="3" t="s">
        <v>304</v>
      </c>
    </row>
    <row r="67" spans="1:6">
      <c r="A67" s="3" t="s">
        <v>305</v>
      </c>
      <c r="E67" s="3" t="s">
        <v>92</v>
      </c>
    </row>
    <row r="68" spans="1:6">
      <c r="A68" s="3" t="s">
        <v>306</v>
      </c>
      <c r="E68" s="3" t="s">
        <v>307</v>
      </c>
    </row>
    <row r="69" spans="1:6">
      <c r="A69" s="3" t="s">
        <v>308</v>
      </c>
      <c r="E69" s="3" t="s">
        <v>99</v>
      </c>
    </row>
    <row r="72" spans="1:6">
      <c r="B72" s="3" t="s">
        <v>150</v>
      </c>
      <c r="E72" s="3" t="s">
        <v>309</v>
      </c>
    </row>
    <row r="73" spans="1:6">
      <c r="B73" s="3" t="s">
        <v>103</v>
      </c>
      <c r="C73" s="3" t="s">
        <v>104</v>
      </c>
      <c r="E73" s="3" t="s">
        <v>103</v>
      </c>
      <c r="F73" s="3" t="s">
        <v>104</v>
      </c>
    </row>
    <row r="75" spans="1:6">
      <c r="A75" s="3" t="s">
        <v>105</v>
      </c>
      <c r="B75" s="3" t="s">
        <v>106</v>
      </c>
      <c r="C75" s="3" t="s">
        <v>106</v>
      </c>
      <c r="D75" s="3" t="s">
        <v>105</v>
      </c>
      <c r="E75" s="3" t="s">
        <v>106</v>
      </c>
      <c r="F75" s="3" t="s">
        <v>106</v>
      </c>
    </row>
    <row r="76" spans="1:6">
      <c r="A76" s="3">
        <v>1</v>
      </c>
      <c r="D76" s="3">
        <v>1</v>
      </c>
      <c r="E76" s="3">
        <v>15</v>
      </c>
      <c r="F76" s="3">
        <v>2</v>
      </c>
    </row>
    <row r="77" spans="1:6">
      <c r="A77" s="3">
        <v>2</v>
      </c>
      <c r="D77" s="3">
        <v>2</v>
      </c>
      <c r="E77" s="3">
        <v>19</v>
      </c>
      <c r="F77" s="3">
        <v>2</v>
      </c>
    </row>
    <row r="78" spans="1:6">
      <c r="A78" s="3">
        <v>3</v>
      </c>
      <c r="D78" s="3">
        <v>3</v>
      </c>
      <c r="E78" s="3">
        <v>11</v>
      </c>
      <c r="F78" s="3">
        <v>6</v>
      </c>
    </row>
    <row r="79" spans="1:6">
      <c r="A79" s="3">
        <v>4</v>
      </c>
      <c r="D79" s="3">
        <v>4</v>
      </c>
      <c r="F79" s="3">
        <v>4</v>
      </c>
    </row>
    <row r="80" spans="1:6">
      <c r="A80" s="3">
        <v>5</v>
      </c>
      <c r="D80" s="3">
        <v>5</v>
      </c>
      <c r="F80" s="3">
        <v>6</v>
      </c>
    </row>
    <row r="81" spans="1:6">
      <c r="A81" s="3">
        <v>6</v>
      </c>
      <c r="D81" s="3">
        <v>6</v>
      </c>
      <c r="F81" s="3">
        <v>2</v>
      </c>
    </row>
    <row r="82" spans="1:6">
      <c r="A82" s="3">
        <v>7</v>
      </c>
      <c r="D82" s="3">
        <v>7</v>
      </c>
    </row>
    <row r="83" spans="1:6">
      <c r="A83" s="3">
        <v>8</v>
      </c>
      <c r="D83" s="3">
        <v>8</v>
      </c>
    </row>
    <row r="84" spans="1:6">
      <c r="A84" s="3">
        <v>9</v>
      </c>
      <c r="D84" s="3">
        <v>9</v>
      </c>
    </row>
    <row r="85" spans="1:6">
      <c r="A85" s="5">
        <v>10</v>
      </c>
      <c r="D85" s="3">
        <v>10</v>
      </c>
    </row>
    <row r="86" spans="1:6">
      <c r="A86" s="5">
        <v>11</v>
      </c>
      <c r="B86" s="5"/>
      <c r="D86" s="3">
        <v>11</v>
      </c>
    </row>
    <row r="87" spans="1:6">
      <c r="A87" s="5">
        <v>12</v>
      </c>
      <c r="B87" s="5"/>
      <c r="D87" s="3">
        <v>12</v>
      </c>
    </row>
    <row r="88" spans="1:6">
      <c r="A88" s="5">
        <v>13</v>
      </c>
      <c r="B88" s="5"/>
      <c r="D88" s="3">
        <v>13</v>
      </c>
    </row>
    <row r="89" spans="1:6">
      <c r="A89" s="5">
        <v>14</v>
      </c>
      <c r="C89" s="5"/>
      <c r="D89" s="5">
        <v>14</v>
      </c>
      <c r="E89" s="5"/>
      <c r="F89" s="5"/>
    </row>
    <row r="90" spans="1:6">
      <c r="A90" s="5">
        <v>15</v>
      </c>
      <c r="C90" s="5"/>
      <c r="D90" s="5">
        <v>15</v>
      </c>
      <c r="E90" s="5"/>
      <c r="F90" s="5"/>
    </row>
    <row r="91" spans="1:6">
      <c r="A91" s="3">
        <v>16</v>
      </c>
      <c r="D91" s="3">
        <v>16</v>
      </c>
    </row>
    <row r="92" spans="1:6">
      <c r="A92" s="3">
        <v>17</v>
      </c>
      <c r="D92" s="3">
        <v>17</v>
      </c>
    </row>
    <row r="93" spans="1:6">
      <c r="A93" s="4">
        <v>18</v>
      </c>
      <c r="D93" s="3">
        <v>18</v>
      </c>
    </row>
    <row r="94" spans="1:6">
      <c r="A94" s="3">
        <v>19</v>
      </c>
      <c r="D94" s="3">
        <v>19</v>
      </c>
    </row>
    <row r="95" spans="1:6">
      <c r="A95" s="4">
        <v>20</v>
      </c>
      <c r="D95" s="3">
        <v>20</v>
      </c>
    </row>
    <row r="96" spans="1:6">
      <c r="A96" s="4"/>
      <c r="B96" s="4" t="s">
        <v>150</v>
      </c>
      <c r="D96" s="3" t="s">
        <v>309</v>
      </c>
    </row>
    <row r="97" spans="1:6">
      <c r="A97" s="3" t="s">
        <v>162</v>
      </c>
      <c r="B97" s="3" t="s">
        <v>110</v>
      </c>
      <c r="C97" s="3" t="s">
        <v>111</v>
      </c>
      <c r="D97" s="3" t="s">
        <v>310</v>
      </c>
    </row>
    <row r="98" spans="1:6">
      <c r="A98" s="3" t="s">
        <v>9</v>
      </c>
    </row>
    <row r="99" spans="1:6">
      <c r="A99" s="4" t="s">
        <v>36</v>
      </c>
      <c r="B99" s="4"/>
      <c r="F99" s="4"/>
    </row>
    <row r="100" spans="1:6">
      <c r="A100" s="3" t="s">
        <v>37</v>
      </c>
    </row>
    <row r="101" spans="1:6">
      <c r="E101" s="1"/>
    </row>
    <row r="102" spans="1:6">
      <c r="A102" s="3" t="s">
        <v>112</v>
      </c>
      <c r="C102" s="3" t="s">
        <v>138</v>
      </c>
      <c r="D102" s="3" t="s">
        <v>311</v>
      </c>
    </row>
    <row r="103" spans="1:6">
      <c r="A103" s="3" t="s">
        <v>9</v>
      </c>
    </row>
    <row r="104" spans="1:6">
      <c r="A104" s="3" t="s">
        <v>36</v>
      </c>
    </row>
    <row r="105" spans="1:6">
      <c r="A105" s="3" t="s">
        <v>37</v>
      </c>
      <c r="F105" s="4"/>
    </row>
    <row r="106" spans="1:6">
      <c r="E106" s="5"/>
    </row>
    <row r="107" spans="1:6" s="2" customFormat="1">
      <c r="A107" s="2" t="s">
        <v>47</v>
      </c>
      <c r="C107" s="8"/>
    </row>
    <row r="108" spans="1:6">
      <c r="A108" s="3" t="s">
        <v>48</v>
      </c>
      <c r="C108" s="3" t="s">
        <v>117</v>
      </c>
    </row>
    <row r="109" spans="1:6">
      <c r="A109" s="3" t="s">
        <v>50</v>
      </c>
    </row>
    <row r="110" spans="1:6">
      <c r="A110" s="3" t="s">
        <v>52</v>
      </c>
      <c r="C110" s="3">
        <v>36105</v>
      </c>
    </row>
    <row r="111" spans="1:6">
      <c r="A111" s="3" t="s">
        <v>163</v>
      </c>
      <c r="C111" s="3">
        <v>36210</v>
      </c>
    </row>
    <row r="112" spans="1:6">
      <c r="A112" s="3" t="s">
        <v>51</v>
      </c>
    </row>
    <row r="113" spans="1:9">
      <c r="A113" s="3" t="s">
        <v>73</v>
      </c>
      <c r="C113" s="3" t="s">
        <v>294</v>
      </c>
    </row>
    <row r="115" spans="1:9">
      <c r="A115" s="3" t="s">
        <v>57</v>
      </c>
      <c r="B115" s="3" t="s">
        <v>58</v>
      </c>
      <c r="D115" s="3" t="s">
        <v>59</v>
      </c>
      <c r="E115" s="3" t="s">
        <v>60</v>
      </c>
      <c r="F115" s="3" t="s">
        <v>61</v>
      </c>
      <c r="G115" s="3" t="s">
        <v>137</v>
      </c>
    </row>
    <row r="116" spans="1:9">
      <c r="A116" s="3" t="s">
        <v>165</v>
      </c>
      <c r="B116" s="3" t="s">
        <v>166</v>
      </c>
      <c r="C116" s="3" t="s">
        <v>167</v>
      </c>
      <c r="D116" s="3">
        <v>36</v>
      </c>
      <c r="E116" s="3">
        <v>26</v>
      </c>
      <c r="F116" s="3">
        <v>0.55277777777777781</v>
      </c>
      <c r="G116" s="3">
        <v>36179</v>
      </c>
    </row>
    <row r="117" spans="1:9">
      <c r="A117" s="3" t="s">
        <v>168</v>
      </c>
      <c r="B117" s="3" t="s">
        <v>169</v>
      </c>
      <c r="C117" s="3" t="s">
        <v>170</v>
      </c>
      <c r="D117" s="3">
        <v>37</v>
      </c>
      <c r="E117" s="3">
        <v>25</v>
      </c>
      <c r="F117" s="3">
        <v>0.54305555555555551</v>
      </c>
      <c r="G117" s="3">
        <v>36179</v>
      </c>
    </row>
    <row r="118" spans="1:9">
      <c r="A118" s="3" t="s">
        <v>171</v>
      </c>
      <c r="B118" s="3" t="s">
        <v>172</v>
      </c>
      <c r="C118" s="3" t="s">
        <v>173</v>
      </c>
      <c r="D118" s="3">
        <v>0</v>
      </c>
      <c r="E118" s="3">
        <v>0</v>
      </c>
      <c r="F118" s="3">
        <v>0.52777777777777779</v>
      </c>
      <c r="G118" s="3">
        <v>36179</v>
      </c>
    </row>
    <row r="119" spans="1:9">
      <c r="A119" s="3" t="s">
        <v>174</v>
      </c>
      <c r="B119" s="3" t="s">
        <v>175</v>
      </c>
      <c r="C119" s="3" t="s">
        <v>176</v>
      </c>
      <c r="D119" s="3">
        <v>0</v>
      </c>
      <c r="E119" s="3">
        <v>0</v>
      </c>
      <c r="F119" s="3">
        <v>0.54166666666666663</v>
      </c>
      <c r="G119" s="3">
        <v>36179</v>
      </c>
    </row>
    <row r="121" spans="1:9">
      <c r="A121" s="3" t="s">
        <v>47</v>
      </c>
    </row>
    <row r="122" spans="1:9">
      <c r="A122" s="3" t="s">
        <v>48</v>
      </c>
      <c r="C122" s="3" t="s">
        <v>117</v>
      </c>
    </row>
    <row r="123" spans="1:9">
      <c r="A123" s="3" t="s">
        <v>50</v>
      </c>
    </row>
    <row r="124" spans="1:9">
      <c r="A124" s="3" t="s">
        <v>51</v>
      </c>
    </row>
    <row r="125" spans="1:9">
      <c r="A125" s="3" t="s">
        <v>52</v>
      </c>
      <c r="C125" s="3">
        <v>36105</v>
      </c>
    </row>
    <row r="126" spans="1:9">
      <c r="A126" s="3" t="s">
        <v>53</v>
      </c>
      <c r="C126" s="3">
        <v>36210</v>
      </c>
    </row>
    <row r="127" spans="1:9">
      <c r="D127" s="3" t="s">
        <v>55</v>
      </c>
      <c r="G127" s="3" t="s">
        <v>56</v>
      </c>
    </row>
    <row r="128" spans="1:9">
      <c r="A128" s="3" t="s">
        <v>57</v>
      </c>
      <c r="B128" s="3" t="s">
        <v>58</v>
      </c>
      <c r="D128" s="3" t="s">
        <v>59</v>
      </c>
      <c r="E128" s="3" t="s">
        <v>60</v>
      </c>
      <c r="F128" s="3" t="s">
        <v>61</v>
      </c>
      <c r="G128" s="3" t="s">
        <v>59</v>
      </c>
      <c r="H128" s="3" t="s">
        <v>60</v>
      </c>
      <c r="I128" s="3" t="s">
        <v>137</v>
      </c>
    </row>
    <row r="129" spans="1:9">
      <c r="A129" s="3" t="s">
        <v>179</v>
      </c>
      <c r="B129" s="3" t="s">
        <v>180</v>
      </c>
      <c r="C129" s="3" t="s">
        <v>181</v>
      </c>
      <c r="D129" s="3">
        <v>25</v>
      </c>
      <c r="E129" s="3">
        <v>27</v>
      </c>
      <c r="F129" s="3">
        <v>0.4916666666666667</v>
      </c>
      <c r="G129" s="3">
        <v>38</v>
      </c>
      <c r="H129" s="3">
        <v>27</v>
      </c>
      <c r="I129" s="3">
        <v>36179</v>
      </c>
    </row>
    <row r="130" spans="1:9">
      <c r="A130" s="3" t="s">
        <v>182</v>
      </c>
      <c r="B130" s="3" t="s">
        <v>183</v>
      </c>
      <c r="C130" s="3" t="s">
        <v>184</v>
      </c>
      <c r="D130" s="3">
        <v>24</v>
      </c>
      <c r="E130" s="3">
        <v>30</v>
      </c>
      <c r="F130" s="3">
        <v>0.49861111111111112</v>
      </c>
      <c r="G130" s="3">
        <v>38</v>
      </c>
      <c r="H130" s="3">
        <v>26</v>
      </c>
      <c r="I130" s="3">
        <v>36179</v>
      </c>
    </row>
    <row r="131" spans="1:9">
      <c r="A131" s="3" t="s">
        <v>185</v>
      </c>
      <c r="B131" s="3" t="s">
        <v>186</v>
      </c>
      <c r="C131" s="3" t="s">
        <v>187</v>
      </c>
      <c r="D131" s="3">
        <v>26</v>
      </c>
      <c r="E131" s="3">
        <v>28</v>
      </c>
      <c r="F131" s="3">
        <v>0.50486111111111109</v>
      </c>
      <c r="G131" s="3">
        <v>0</v>
      </c>
      <c r="H131" s="3">
        <v>0</v>
      </c>
      <c r="I131" s="3">
        <v>36179</v>
      </c>
    </row>
    <row r="133" spans="1:9">
      <c r="A133" s="3" t="s">
        <v>73</v>
      </c>
      <c r="E133" s="3" t="s">
        <v>73</v>
      </c>
    </row>
    <row r="134" spans="1:9">
      <c r="A134" s="3" t="s">
        <v>188</v>
      </c>
    </row>
    <row r="135" spans="1:9">
      <c r="A135" s="3" t="s">
        <v>189</v>
      </c>
      <c r="E135" s="3" t="s">
        <v>190</v>
      </c>
    </row>
    <row r="136" spans="1:9">
      <c r="A136" s="3" t="s">
        <v>312</v>
      </c>
      <c r="E136" s="3" t="s">
        <v>313</v>
      </c>
    </row>
    <row r="137" spans="1:9">
      <c r="E137" s="3" t="s">
        <v>314</v>
      </c>
    </row>
    <row r="138" spans="1:9">
      <c r="E138" s="3" t="s">
        <v>304</v>
      </c>
    </row>
    <row r="139" spans="1:9">
      <c r="E139" s="3" t="s">
        <v>315</v>
      </c>
    </row>
    <row r="140" spans="1:9">
      <c r="E140" s="3" t="s">
        <v>316</v>
      </c>
    </row>
    <row r="141" spans="1:9">
      <c r="E141" s="3" t="s">
        <v>99</v>
      </c>
    </row>
    <row r="143" spans="1:9">
      <c r="A143" s="3" t="s">
        <v>57</v>
      </c>
      <c r="B143" s="3" t="s">
        <v>58</v>
      </c>
      <c r="D143" s="3" t="s">
        <v>59</v>
      </c>
      <c r="E143" s="3" t="s">
        <v>60</v>
      </c>
      <c r="F143" s="3" t="s">
        <v>61</v>
      </c>
      <c r="G143" s="3" t="s">
        <v>137</v>
      </c>
    </row>
    <row r="144" spans="1:9">
      <c r="A144" s="3" t="s">
        <v>165</v>
      </c>
      <c r="B144" s="3" t="s">
        <v>166</v>
      </c>
      <c r="C144" s="3" t="s">
        <v>167</v>
      </c>
      <c r="D144" s="3">
        <v>36</v>
      </c>
      <c r="E144" s="3">
        <v>26</v>
      </c>
      <c r="F144" s="3">
        <v>0.55277777777777781</v>
      </c>
      <c r="G144" s="3">
        <v>36179</v>
      </c>
    </row>
    <row r="145" spans="1:9">
      <c r="A145" s="3" t="s">
        <v>168</v>
      </c>
      <c r="B145" s="3" t="s">
        <v>169</v>
      </c>
      <c r="C145" s="3" t="s">
        <v>170</v>
      </c>
      <c r="D145" s="3">
        <v>37</v>
      </c>
      <c r="E145" s="3">
        <v>25</v>
      </c>
      <c r="F145" s="3">
        <v>0.54305555555555551</v>
      </c>
      <c r="G145" s="3">
        <v>36179</v>
      </c>
    </row>
    <row r="146" spans="1:9">
      <c r="A146" s="3" t="s">
        <v>171</v>
      </c>
      <c r="B146" s="3" t="s">
        <v>172</v>
      </c>
      <c r="C146" s="3" t="s">
        <v>173</v>
      </c>
      <c r="D146" s="3">
        <v>0</v>
      </c>
      <c r="E146" s="3">
        <v>0</v>
      </c>
      <c r="F146" s="3">
        <v>0.52777777777777779</v>
      </c>
      <c r="G146" s="3">
        <v>36179</v>
      </c>
    </row>
    <row r="147" spans="1:9">
      <c r="A147" s="3" t="s">
        <v>174</v>
      </c>
      <c r="B147" s="3" t="s">
        <v>175</v>
      </c>
      <c r="C147" s="3" t="s">
        <v>176</v>
      </c>
      <c r="D147" s="3">
        <v>0</v>
      </c>
      <c r="E147" s="3">
        <v>0</v>
      </c>
      <c r="F147" s="3">
        <v>0.54166666666666663</v>
      </c>
      <c r="G147" s="3">
        <v>36179</v>
      </c>
    </row>
    <row r="151" spans="1:9">
      <c r="A151" s="3" t="s">
        <v>47</v>
      </c>
    </row>
    <row r="152" spans="1:9">
      <c r="A152" s="3" t="s">
        <v>48</v>
      </c>
      <c r="C152" s="3" t="s">
        <v>117</v>
      </c>
    </row>
    <row r="153" spans="1:9">
      <c r="A153" s="3" t="s">
        <v>50</v>
      </c>
    </row>
    <row r="154" spans="1:9">
      <c r="A154" s="3" t="s">
        <v>51</v>
      </c>
    </row>
    <row r="155" spans="1:9">
      <c r="A155" s="3" t="s">
        <v>52</v>
      </c>
      <c r="C155" s="3">
        <v>36105</v>
      </c>
    </row>
    <row r="156" spans="1:9">
      <c r="A156" s="3" t="s">
        <v>53</v>
      </c>
      <c r="C156" s="3">
        <v>36210</v>
      </c>
    </row>
    <row r="157" spans="1:9">
      <c r="D157" s="3" t="s">
        <v>55</v>
      </c>
      <c r="G157" s="3" t="s">
        <v>56</v>
      </c>
    </row>
    <row r="158" spans="1:9">
      <c r="A158" s="3" t="s">
        <v>57</v>
      </c>
      <c r="B158" s="3" t="s">
        <v>58</v>
      </c>
      <c r="D158" s="3" t="s">
        <v>59</v>
      </c>
      <c r="E158" s="3" t="s">
        <v>60</v>
      </c>
      <c r="F158" s="3" t="s">
        <v>61</v>
      </c>
      <c r="G158" s="3" t="s">
        <v>59</v>
      </c>
      <c r="H158" s="3" t="s">
        <v>60</v>
      </c>
      <c r="I158" s="3" t="s">
        <v>137</v>
      </c>
    </row>
    <row r="159" spans="1:9">
      <c r="A159" s="3" t="s">
        <v>179</v>
      </c>
      <c r="B159" s="3" t="s">
        <v>180</v>
      </c>
      <c r="C159" s="3" t="s">
        <v>181</v>
      </c>
      <c r="D159" s="3">
        <v>25</v>
      </c>
      <c r="E159" s="3">
        <v>27</v>
      </c>
      <c r="F159" s="3">
        <v>0.4916666666666667</v>
      </c>
      <c r="G159" s="3">
        <v>38</v>
      </c>
      <c r="H159" s="3">
        <v>27</v>
      </c>
      <c r="I159" s="3">
        <v>36179</v>
      </c>
    </row>
    <row r="160" spans="1:9">
      <c r="A160" s="3" t="s">
        <v>182</v>
      </c>
      <c r="B160" s="3" t="s">
        <v>183</v>
      </c>
      <c r="C160" s="3" t="s">
        <v>184</v>
      </c>
      <c r="D160" s="3">
        <v>24</v>
      </c>
      <c r="E160" s="3">
        <v>30</v>
      </c>
      <c r="F160" s="3">
        <v>0.49861111111111112</v>
      </c>
      <c r="G160" s="3">
        <v>38</v>
      </c>
      <c r="H160" s="3">
        <v>26</v>
      </c>
      <c r="I160" s="3">
        <v>36179</v>
      </c>
    </row>
    <row r="161" spans="1:9">
      <c r="A161" s="3" t="s">
        <v>185</v>
      </c>
      <c r="B161" s="3" t="s">
        <v>186</v>
      </c>
      <c r="C161" s="3" t="s">
        <v>187</v>
      </c>
      <c r="D161" s="3">
        <v>26</v>
      </c>
      <c r="E161" s="3">
        <v>28</v>
      </c>
      <c r="F161" s="3">
        <v>0.50486111111111109</v>
      </c>
      <c r="G161" s="3">
        <v>0</v>
      </c>
      <c r="H161" s="3">
        <v>0</v>
      </c>
      <c r="I161" s="3">
        <v>36179</v>
      </c>
    </row>
    <row r="163" spans="1:9">
      <c r="A163" s="3" t="s">
        <v>73</v>
      </c>
      <c r="E163" s="3" t="s">
        <v>73</v>
      </c>
    </row>
    <row r="164" spans="1:9">
      <c r="A164" s="3" t="s">
        <v>188</v>
      </c>
    </row>
    <row r="165" spans="1:9">
      <c r="A165" s="3" t="s">
        <v>189</v>
      </c>
      <c r="E165" s="3" t="s">
        <v>190</v>
      </c>
    </row>
    <row r="166" spans="1:9">
      <c r="A166" s="3" t="s">
        <v>312</v>
      </c>
      <c r="E166" s="3" t="s">
        <v>313</v>
      </c>
    </row>
    <row r="167" spans="1:9">
      <c r="E167" s="3" t="s">
        <v>314</v>
      </c>
    </row>
    <row r="168" spans="1:9">
      <c r="E168" s="3" t="s">
        <v>304</v>
      </c>
    </row>
    <row r="169" spans="1:9">
      <c r="E169" s="3" t="s">
        <v>315</v>
      </c>
    </row>
    <row r="170" spans="1:9">
      <c r="E170" s="3" t="s">
        <v>316</v>
      </c>
    </row>
    <row r="171" spans="1:9">
      <c r="E171" s="3" t="s">
        <v>99</v>
      </c>
    </row>
    <row r="173" spans="1:9">
      <c r="B173" s="3" t="s">
        <v>317</v>
      </c>
      <c r="E173" s="3" t="s">
        <v>190</v>
      </c>
      <c r="H173" s="3" t="s">
        <v>192</v>
      </c>
    </row>
    <row r="174" spans="1:9">
      <c r="B174" s="3" t="s">
        <v>103</v>
      </c>
      <c r="C174" s="3" t="s">
        <v>104</v>
      </c>
      <c r="E174" s="3" t="s">
        <v>103</v>
      </c>
      <c r="F174" s="3" t="s">
        <v>104</v>
      </c>
      <c r="H174" s="3" t="s">
        <v>103</v>
      </c>
      <c r="I174" s="3" t="s">
        <v>104</v>
      </c>
    </row>
    <row r="176" spans="1:9">
      <c r="A176" s="3" t="s">
        <v>105</v>
      </c>
      <c r="B176" s="3" t="s">
        <v>106</v>
      </c>
      <c r="C176" s="3" t="s">
        <v>106</v>
      </c>
      <c r="D176" s="3" t="s">
        <v>105</v>
      </c>
      <c r="E176" s="3" t="s">
        <v>106</v>
      </c>
      <c r="F176" s="3" t="s">
        <v>106</v>
      </c>
      <c r="G176" s="3" t="s">
        <v>105</v>
      </c>
      <c r="H176" s="3" t="s">
        <v>106</v>
      </c>
      <c r="I176" s="3" t="s">
        <v>106</v>
      </c>
    </row>
    <row r="177" spans="1:9">
      <c r="A177" s="3">
        <v>1</v>
      </c>
      <c r="B177" s="3">
        <v>3</v>
      </c>
      <c r="D177" s="3">
        <v>1</v>
      </c>
      <c r="F177" s="3">
        <v>3</v>
      </c>
      <c r="G177" s="3">
        <v>1</v>
      </c>
      <c r="H177" s="3">
        <v>5</v>
      </c>
      <c r="I177" s="3">
        <v>7</v>
      </c>
    </row>
    <row r="178" spans="1:9">
      <c r="A178" s="3">
        <v>2</v>
      </c>
      <c r="B178" s="3">
        <v>2</v>
      </c>
      <c r="D178" s="3">
        <v>2</v>
      </c>
      <c r="F178" s="3">
        <v>6</v>
      </c>
      <c r="G178" s="3">
        <v>2</v>
      </c>
      <c r="H178" s="3">
        <v>6</v>
      </c>
      <c r="I178" s="3">
        <v>5</v>
      </c>
    </row>
    <row r="179" spans="1:9">
      <c r="A179" s="3">
        <v>3</v>
      </c>
      <c r="B179" s="3">
        <v>2</v>
      </c>
      <c r="D179" s="3">
        <v>3</v>
      </c>
      <c r="F179" s="3">
        <v>6</v>
      </c>
      <c r="G179" s="3">
        <v>3</v>
      </c>
      <c r="H179" s="3">
        <v>4</v>
      </c>
      <c r="I179" s="3">
        <v>6</v>
      </c>
    </row>
    <row r="180" spans="1:9">
      <c r="A180" s="3">
        <v>4</v>
      </c>
      <c r="B180" s="3">
        <v>2</v>
      </c>
      <c r="D180" s="3">
        <v>4</v>
      </c>
      <c r="F180" s="3">
        <v>4</v>
      </c>
      <c r="G180" s="3">
        <v>4</v>
      </c>
      <c r="H180" s="3">
        <v>13</v>
      </c>
      <c r="I180" s="3">
        <v>8</v>
      </c>
    </row>
    <row r="181" spans="1:9">
      <c r="A181" s="3">
        <v>5</v>
      </c>
      <c r="B181" s="3">
        <v>2</v>
      </c>
      <c r="D181" s="3">
        <v>5</v>
      </c>
      <c r="F181" s="3">
        <v>3</v>
      </c>
      <c r="G181" s="3">
        <v>5</v>
      </c>
      <c r="H181" s="3">
        <v>5</v>
      </c>
      <c r="I181" s="3">
        <v>9</v>
      </c>
    </row>
    <row r="182" spans="1:9">
      <c r="A182" s="3">
        <v>6</v>
      </c>
      <c r="B182" s="3">
        <v>4</v>
      </c>
      <c r="D182" s="3">
        <v>6</v>
      </c>
      <c r="F182" s="3">
        <v>2</v>
      </c>
      <c r="G182" s="3">
        <v>6</v>
      </c>
      <c r="H182" s="3">
        <v>4</v>
      </c>
      <c r="I182" s="3">
        <v>2</v>
      </c>
    </row>
    <row r="183" spans="1:9">
      <c r="A183" s="3">
        <v>7</v>
      </c>
      <c r="B183" s="3">
        <v>2</v>
      </c>
      <c r="D183" s="3">
        <v>7</v>
      </c>
      <c r="F183" s="3">
        <v>2</v>
      </c>
      <c r="G183" s="3">
        <v>7</v>
      </c>
      <c r="H183" s="3">
        <v>5</v>
      </c>
      <c r="I183" s="3">
        <v>3</v>
      </c>
    </row>
    <row r="184" spans="1:9">
      <c r="A184" s="3">
        <v>8</v>
      </c>
      <c r="B184" s="3">
        <v>3</v>
      </c>
      <c r="D184" s="3">
        <v>8</v>
      </c>
      <c r="F184" s="3">
        <v>3</v>
      </c>
      <c r="G184" s="3">
        <v>8</v>
      </c>
      <c r="H184" s="3">
        <v>12</v>
      </c>
      <c r="I184" s="3">
        <v>4</v>
      </c>
    </row>
    <row r="185" spans="1:9">
      <c r="A185" s="3">
        <v>9</v>
      </c>
      <c r="B185" s="3">
        <v>2</v>
      </c>
      <c r="D185" s="3">
        <v>9</v>
      </c>
      <c r="F185" s="3">
        <v>4</v>
      </c>
      <c r="G185" s="3">
        <v>9</v>
      </c>
      <c r="H185" s="3">
        <v>13</v>
      </c>
      <c r="I185" s="3">
        <v>3</v>
      </c>
    </row>
    <row r="186" spans="1:9">
      <c r="A186" s="3">
        <v>10</v>
      </c>
      <c r="D186" s="3">
        <v>10</v>
      </c>
      <c r="F186" s="3">
        <v>2</v>
      </c>
      <c r="G186" s="3">
        <v>10</v>
      </c>
      <c r="H186" s="3">
        <v>9</v>
      </c>
      <c r="I186" s="3">
        <v>5</v>
      </c>
    </row>
    <row r="187" spans="1:9">
      <c r="A187" s="3">
        <v>11</v>
      </c>
      <c r="D187" s="3">
        <v>11</v>
      </c>
      <c r="F187" s="3">
        <v>2.5</v>
      </c>
      <c r="G187" s="3">
        <v>11</v>
      </c>
      <c r="H187" s="3">
        <v>6</v>
      </c>
      <c r="I187" s="3">
        <v>6</v>
      </c>
    </row>
    <row r="188" spans="1:9">
      <c r="A188" s="3">
        <v>12</v>
      </c>
      <c r="D188" s="3">
        <v>12</v>
      </c>
      <c r="F188" s="3">
        <v>6</v>
      </c>
      <c r="G188" s="3">
        <v>12</v>
      </c>
      <c r="H188" s="3">
        <v>6</v>
      </c>
    </row>
    <row r="189" spans="1:9">
      <c r="A189" s="3">
        <v>13</v>
      </c>
      <c r="D189" s="3">
        <v>13</v>
      </c>
      <c r="F189" s="3">
        <v>2</v>
      </c>
      <c r="G189" s="3">
        <v>13</v>
      </c>
      <c r="H189" s="3">
        <v>12</v>
      </c>
    </row>
    <row r="190" spans="1:9">
      <c r="A190" s="3">
        <v>14</v>
      </c>
      <c r="D190" s="3">
        <v>14</v>
      </c>
      <c r="F190" s="3">
        <v>2</v>
      </c>
      <c r="G190" s="3">
        <v>14</v>
      </c>
      <c r="H190" s="3">
        <v>10</v>
      </c>
    </row>
    <row r="191" spans="1:9">
      <c r="A191" s="3">
        <v>15</v>
      </c>
      <c r="D191" s="3">
        <v>15</v>
      </c>
      <c r="F191" s="3">
        <v>3</v>
      </c>
      <c r="G191" s="3">
        <v>15</v>
      </c>
      <c r="H191" s="3">
        <v>5</v>
      </c>
    </row>
    <row r="192" spans="1:9">
      <c r="A192" s="3">
        <v>16</v>
      </c>
      <c r="D192" s="3">
        <v>16</v>
      </c>
      <c r="F192" s="3">
        <v>4</v>
      </c>
      <c r="G192" s="3">
        <v>16</v>
      </c>
      <c r="H192" s="3">
        <v>6</v>
      </c>
    </row>
    <row r="193" spans="1:8">
      <c r="A193" s="3">
        <v>17</v>
      </c>
      <c r="D193" s="3">
        <v>17</v>
      </c>
      <c r="F193" s="3">
        <v>4</v>
      </c>
      <c r="G193" s="3">
        <v>17</v>
      </c>
      <c r="H193" s="3">
        <v>7</v>
      </c>
    </row>
    <row r="194" spans="1:8">
      <c r="A194" s="3">
        <v>18</v>
      </c>
      <c r="D194" s="3">
        <v>18</v>
      </c>
      <c r="F194" s="3">
        <v>3</v>
      </c>
      <c r="G194" s="3">
        <v>18</v>
      </c>
      <c r="H194" s="3">
        <v>5</v>
      </c>
    </row>
    <row r="195" spans="1:8">
      <c r="A195" s="3">
        <v>19</v>
      </c>
      <c r="D195" s="3">
        <v>19</v>
      </c>
      <c r="F195" s="3">
        <v>2</v>
      </c>
      <c r="G195" s="3">
        <v>19</v>
      </c>
      <c r="H195" s="3">
        <v>6</v>
      </c>
    </row>
    <row r="196" spans="1:8">
      <c r="A196" s="3">
        <v>20</v>
      </c>
      <c r="D196" s="3">
        <v>20</v>
      </c>
      <c r="F196" s="3">
        <v>2</v>
      </c>
      <c r="G196" s="3">
        <v>20</v>
      </c>
      <c r="H196" s="3">
        <v>11</v>
      </c>
    </row>
    <row r="197" spans="1:8">
      <c r="B197" s="3" t="s">
        <v>198</v>
      </c>
      <c r="D197" s="3" t="s">
        <v>209</v>
      </c>
    </row>
    <row r="286" spans="3:5">
      <c r="E286" s="4"/>
    </row>
    <row r="287" spans="3:5">
      <c r="E287" s="4"/>
    </row>
    <row r="288" spans="3:5">
      <c r="C288" s="10"/>
      <c r="D288" s="10"/>
      <c r="E288" s="4"/>
    </row>
    <row r="343" spans="1:6">
      <c r="B343" s="4"/>
      <c r="F343" s="4"/>
    </row>
    <row r="344" spans="1:6">
      <c r="A344" s="4"/>
      <c r="B344" s="4"/>
    </row>
    <row r="345" spans="1:6">
      <c r="A345" s="4"/>
    </row>
  </sheetData>
  <pageMargins left="0.75" right="0.75" top="0.65" bottom="0.54" header="0" footer="0"/>
  <pageSetup orientation="landscape" horizontalDpi="4294967292" verticalDpi="0" r:id="rId1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94"/>
  <sheetViews>
    <sheetView showGridLines="0" workbookViewId="0"/>
  </sheetViews>
  <sheetFormatPr baseColWidth="10" defaultColWidth="9.7109375" defaultRowHeight="12.75"/>
  <cols>
    <col min="1" max="16384" width="9.7109375" style="3"/>
  </cols>
  <sheetData>
    <row r="1" spans="1:10">
      <c r="A1" s="3" t="s">
        <v>47</v>
      </c>
    </row>
    <row r="2" spans="1:10">
      <c r="A2" s="4" t="s">
        <v>48</v>
      </c>
      <c r="B2" s="4">
        <v>1.4</v>
      </c>
      <c r="C2" s="3" t="s">
        <v>117</v>
      </c>
      <c r="D2" s="4"/>
      <c r="E2" s="1"/>
      <c r="F2" s="1"/>
    </row>
    <row r="3" spans="1:10">
      <c r="A3" s="3" t="s">
        <v>50</v>
      </c>
      <c r="C3" s="3" t="s">
        <v>51</v>
      </c>
      <c r="E3" s="1"/>
      <c r="F3" s="1"/>
    </row>
    <row r="4" spans="1:10">
      <c r="D4" s="5"/>
      <c r="E4" s="1"/>
      <c r="F4" s="1"/>
    </row>
    <row r="5" spans="1:10">
      <c r="A5" s="3" t="s">
        <v>52</v>
      </c>
      <c r="B5" s="4"/>
      <c r="C5" s="6">
        <v>36210</v>
      </c>
      <c r="D5" s="6"/>
      <c r="E5" s="1"/>
      <c r="F5" s="1"/>
    </row>
    <row r="6" spans="1:10">
      <c r="A6" s="3" t="s">
        <v>53</v>
      </c>
      <c r="C6" s="3" t="s">
        <v>318</v>
      </c>
      <c r="F6" s="4"/>
    </row>
    <row r="7" spans="1:10" s="2" customFormat="1">
      <c r="D7" s="2" t="s">
        <v>55</v>
      </c>
      <c r="E7" s="7"/>
      <c r="F7" s="7"/>
      <c r="G7" s="2" t="s">
        <v>56</v>
      </c>
    </row>
    <row r="8" spans="1:10">
      <c r="A8" s="3" t="s">
        <v>57</v>
      </c>
      <c r="B8" s="3" t="s">
        <v>58</v>
      </c>
      <c r="D8" s="5" t="s">
        <v>59</v>
      </c>
      <c r="E8" s="5" t="s">
        <v>60</v>
      </c>
      <c r="F8" s="5" t="s">
        <v>61</v>
      </c>
      <c r="G8" s="3" t="s">
        <v>59</v>
      </c>
      <c r="H8" s="3" t="s">
        <v>60</v>
      </c>
      <c r="I8" s="3" t="s">
        <v>137</v>
      </c>
    </row>
    <row r="9" spans="1:10">
      <c r="A9" s="3" t="s">
        <v>62</v>
      </c>
      <c r="B9" s="3" t="s">
        <v>66</v>
      </c>
      <c r="C9" s="3" t="s">
        <v>122</v>
      </c>
      <c r="D9" s="3">
        <v>30</v>
      </c>
      <c r="E9" s="3">
        <v>28</v>
      </c>
      <c r="F9" s="3" t="s">
        <v>267</v>
      </c>
      <c r="G9" s="3">
        <v>37</v>
      </c>
      <c r="H9" s="3">
        <v>24</v>
      </c>
      <c r="I9" s="3">
        <v>36231</v>
      </c>
      <c r="J9" s="3" t="s">
        <v>65</v>
      </c>
    </row>
    <row r="10" spans="1:10">
      <c r="A10" s="3" t="s">
        <v>66</v>
      </c>
      <c r="B10" s="3" t="s">
        <v>124</v>
      </c>
      <c r="C10" s="3" t="s">
        <v>125</v>
      </c>
      <c r="D10" s="3">
        <v>36</v>
      </c>
      <c r="E10" s="3">
        <v>25</v>
      </c>
      <c r="F10" s="3" t="s">
        <v>268</v>
      </c>
      <c r="G10" s="3">
        <v>36</v>
      </c>
      <c r="H10" s="3">
        <v>25</v>
      </c>
      <c r="I10" s="3">
        <v>36231</v>
      </c>
      <c r="J10" s="3" t="s">
        <v>69</v>
      </c>
    </row>
    <row r="11" spans="1:10">
      <c r="A11" s="3" t="s">
        <v>70</v>
      </c>
      <c r="B11" s="3" t="s">
        <v>127</v>
      </c>
      <c r="C11" s="3" t="s">
        <v>269</v>
      </c>
      <c r="D11" s="3">
        <v>35</v>
      </c>
      <c r="E11" s="3">
        <v>26</v>
      </c>
      <c r="F11" s="3" t="s">
        <v>270</v>
      </c>
      <c r="G11" s="3">
        <v>38</v>
      </c>
      <c r="H11" s="3">
        <v>26</v>
      </c>
      <c r="I11" s="3">
        <v>36231</v>
      </c>
      <c r="J11" s="3" t="s">
        <v>69</v>
      </c>
    </row>
    <row r="13" spans="1:10">
      <c r="A13" s="3" t="s">
        <v>319</v>
      </c>
    </row>
    <row r="17" spans="1:9">
      <c r="A17" s="3" t="s">
        <v>48</v>
      </c>
      <c r="B17" s="3">
        <v>1.4</v>
      </c>
      <c r="C17" s="3" t="s">
        <v>117</v>
      </c>
    </row>
    <row r="18" spans="1:9">
      <c r="A18" s="3" t="s">
        <v>50</v>
      </c>
      <c r="C18" s="3" t="s">
        <v>51</v>
      </c>
    </row>
    <row r="20" spans="1:9">
      <c r="A20" s="3" t="s">
        <v>52</v>
      </c>
      <c r="C20" s="3">
        <v>36210</v>
      </c>
    </row>
    <row r="21" spans="1:9">
      <c r="A21" s="3" t="s">
        <v>53</v>
      </c>
      <c r="C21" s="3" t="s">
        <v>318</v>
      </c>
    </row>
    <row r="23" spans="1:9">
      <c r="D23" s="3" t="s">
        <v>55</v>
      </c>
      <c r="G23" s="3" t="s">
        <v>56</v>
      </c>
    </row>
    <row r="24" spans="1:9">
      <c r="A24" s="3" t="s">
        <v>57</v>
      </c>
      <c r="B24" s="3" t="s">
        <v>58</v>
      </c>
      <c r="D24" s="3" t="s">
        <v>59</v>
      </c>
      <c r="E24" s="3" t="s">
        <v>60</v>
      </c>
      <c r="F24" s="3" t="s">
        <v>61</v>
      </c>
      <c r="G24" s="3" t="s">
        <v>59</v>
      </c>
      <c r="H24" s="3" t="s">
        <v>60</v>
      </c>
      <c r="I24" s="3" t="s">
        <v>137</v>
      </c>
    </row>
    <row r="25" spans="1:9">
      <c r="A25" s="3" t="s">
        <v>120</v>
      </c>
      <c r="B25" s="3" t="s">
        <v>283</v>
      </c>
      <c r="C25" s="3" t="s">
        <v>284</v>
      </c>
      <c r="D25" s="3">
        <v>28</v>
      </c>
      <c r="E25" s="3">
        <v>26</v>
      </c>
      <c r="F25" s="3" t="s">
        <v>285</v>
      </c>
      <c r="G25" s="3">
        <v>0</v>
      </c>
      <c r="H25" s="3">
        <v>0</v>
      </c>
      <c r="I25" s="3">
        <v>36231</v>
      </c>
    </row>
    <row r="26" spans="1:9">
      <c r="A26" s="3" t="s">
        <v>123</v>
      </c>
      <c r="B26" s="3" t="s">
        <v>286</v>
      </c>
      <c r="C26" s="3" t="s">
        <v>287</v>
      </c>
      <c r="D26" s="3">
        <v>30</v>
      </c>
      <c r="E26" s="3">
        <v>0</v>
      </c>
      <c r="F26" s="3" t="s">
        <v>288</v>
      </c>
      <c r="G26" s="3">
        <v>25</v>
      </c>
      <c r="H26" s="3">
        <v>38</v>
      </c>
      <c r="I26" s="3">
        <v>36231</v>
      </c>
    </row>
    <row r="27" spans="1:9">
      <c r="A27" s="3" t="s">
        <v>126</v>
      </c>
      <c r="B27" s="3" t="s">
        <v>289</v>
      </c>
      <c r="C27" s="3" t="s">
        <v>290</v>
      </c>
      <c r="D27" s="3">
        <v>33</v>
      </c>
      <c r="E27" s="3">
        <v>0</v>
      </c>
      <c r="F27" s="3" t="s">
        <v>291</v>
      </c>
      <c r="G27" s="3">
        <v>0</v>
      </c>
      <c r="H27" s="3">
        <v>0</v>
      </c>
      <c r="I27" s="3">
        <v>36231</v>
      </c>
    </row>
    <row r="29" spans="1:9">
      <c r="A29" s="3" t="s">
        <v>320</v>
      </c>
    </row>
    <row r="33" spans="1:8">
      <c r="A33" s="3" t="s">
        <v>48</v>
      </c>
      <c r="B33" s="3">
        <v>1.4</v>
      </c>
      <c r="C33" s="3" t="s">
        <v>117</v>
      </c>
    </row>
    <row r="34" spans="1:8">
      <c r="A34" s="3" t="s">
        <v>50</v>
      </c>
      <c r="C34" s="3" t="s">
        <v>51</v>
      </c>
    </row>
    <row r="36" spans="1:8">
      <c r="A36" s="3" t="s">
        <v>52</v>
      </c>
      <c r="C36" s="3">
        <v>36210</v>
      </c>
    </row>
    <row r="37" spans="1:8">
      <c r="A37" s="3" t="s">
        <v>53</v>
      </c>
      <c r="C37" s="3" t="s">
        <v>318</v>
      </c>
    </row>
    <row r="39" spans="1:8">
      <c r="D39" s="3" t="s">
        <v>55</v>
      </c>
      <c r="G39" s="3" t="s">
        <v>56</v>
      </c>
    </row>
    <row r="40" spans="1:8">
      <c r="A40" s="3" t="s">
        <v>57</v>
      </c>
      <c r="B40" s="3" t="s">
        <v>58</v>
      </c>
      <c r="D40" s="3" t="s">
        <v>59</v>
      </c>
      <c r="E40" s="3" t="s">
        <v>60</v>
      </c>
      <c r="F40" s="3" t="s">
        <v>61</v>
      </c>
      <c r="G40" s="3" t="s">
        <v>59</v>
      </c>
      <c r="H40" s="3" t="s">
        <v>60</v>
      </c>
    </row>
    <row r="41" spans="1:8">
      <c r="A41" s="3" t="s">
        <v>138</v>
      </c>
      <c r="B41" s="3" t="s">
        <v>139</v>
      </c>
      <c r="C41" s="3" t="s">
        <v>140</v>
      </c>
      <c r="D41" s="3">
        <v>35</v>
      </c>
      <c r="E41" s="3">
        <v>28</v>
      </c>
      <c r="F41" s="3">
        <v>0.47222222222222227</v>
      </c>
      <c r="G41" s="3">
        <v>38</v>
      </c>
      <c r="H41" s="3">
        <v>24</v>
      </c>
    </row>
    <row r="42" spans="1:8">
      <c r="A42" s="3" t="s">
        <v>142</v>
      </c>
      <c r="B42" s="3" t="s">
        <v>143</v>
      </c>
      <c r="C42" s="3" t="s">
        <v>144</v>
      </c>
      <c r="D42" s="3">
        <v>35</v>
      </c>
      <c r="E42" s="3">
        <v>28</v>
      </c>
      <c r="F42" s="3">
        <v>0.4861111111111111</v>
      </c>
      <c r="G42" s="3">
        <v>35</v>
      </c>
      <c r="H42" s="3">
        <v>28</v>
      </c>
    </row>
    <row r="43" spans="1:8">
      <c r="A43" s="3" t="s">
        <v>146</v>
      </c>
      <c r="B43" s="3" t="s">
        <v>147</v>
      </c>
      <c r="C43" s="3" t="s">
        <v>148</v>
      </c>
      <c r="D43" s="3">
        <v>0</v>
      </c>
      <c r="E43" s="3">
        <v>0</v>
      </c>
      <c r="F43" s="3">
        <v>0.50277777777777777</v>
      </c>
      <c r="G43" s="3">
        <v>0</v>
      </c>
      <c r="H43" s="3">
        <v>0</v>
      </c>
    </row>
    <row r="45" spans="1:8">
      <c r="A45" s="3" t="s">
        <v>146</v>
      </c>
    </row>
    <row r="46" spans="1:8">
      <c r="A46" s="3" t="s">
        <v>30</v>
      </c>
      <c r="B46" s="3" t="s">
        <v>321</v>
      </c>
    </row>
    <row r="47" spans="1:8">
      <c r="A47" s="3" t="s">
        <v>322</v>
      </c>
      <c r="B47" s="3" t="s">
        <v>323</v>
      </c>
    </row>
    <row r="48" spans="1:8">
      <c r="A48" s="3">
        <v>1</v>
      </c>
      <c r="B48" s="3">
        <v>1</v>
      </c>
    </row>
    <row r="49" spans="1:2">
      <c r="A49" s="3">
        <v>2</v>
      </c>
      <c r="B49" s="3">
        <v>5</v>
      </c>
    </row>
    <row r="50" spans="1:2">
      <c r="A50" s="3">
        <v>3</v>
      </c>
      <c r="B50" s="3">
        <v>2</v>
      </c>
    </row>
    <row r="51" spans="1:2">
      <c r="A51" s="3">
        <v>4</v>
      </c>
      <c r="B51" s="3">
        <v>2</v>
      </c>
    </row>
    <row r="52" spans="1:2">
      <c r="A52" s="3">
        <v>5</v>
      </c>
      <c r="B52" s="3">
        <v>3</v>
      </c>
    </row>
    <row r="53" spans="1:2">
      <c r="A53" s="3">
        <v>6</v>
      </c>
      <c r="B53" s="3">
        <v>2</v>
      </c>
    </row>
    <row r="54" spans="1:2">
      <c r="A54" s="3">
        <v>7</v>
      </c>
      <c r="B54" s="3">
        <v>2</v>
      </c>
    </row>
    <row r="55" spans="1:2">
      <c r="A55" s="3">
        <v>8</v>
      </c>
      <c r="B55" s="3">
        <v>2</v>
      </c>
    </row>
    <row r="56" spans="1:2">
      <c r="A56" s="3">
        <v>9</v>
      </c>
      <c r="B56" s="3">
        <v>3</v>
      </c>
    </row>
    <row r="57" spans="1:2">
      <c r="A57" s="3">
        <v>10</v>
      </c>
    </row>
    <row r="65" spans="1:7">
      <c r="A65" s="3" t="s">
        <v>48</v>
      </c>
      <c r="B65" s="3">
        <v>1.4</v>
      </c>
      <c r="C65" s="3" t="s">
        <v>117</v>
      </c>
    </row>
    <row r="66" spans="1:7">
      <c r="A66" s="3" t="s">
        <v>50</v>
      </c>
      <c r="C66" s="3" t="s">
        <v>51</v>
      </c>
    </row>
    <row r="68" spans="1:7">
      <c r="A68" s="3" t="s">
        <v>52</v>
      </c>
      <c r="C68" s="3">
        <v>36210</v>
      </c>
    </row>
    <row r="69" spans="1:7">
      <c r="A69" s="3" t="s">
        <v>53</v>
      </c>
      <c r="C69" s="3" t="s">
        <v>318</v>
      </c>
    </row>
    <row r="71" spans="1:7">
      <c r="A71" s="3" t="s">
        <v>57</v>
      </c>
      <c r="B71" s="3" t="s">
        <v>58</v>
      </c>
      <c r="D71" s="3" t="s">
        <v>59</v>
      </c>
      <c r="E71" s="3" t="s">
        <v>60</v>
      </c>
      <c r="F71" s="3" t="s">
        <v>61</v>
      </c>
      <c r="G71" s="3" t="s">
        <v>137</v>
      </c>
    </row>
    <row r="72" spans="1:7">
      <c r="A72" s="3" t="s">
        <v>165</v>
      </c>
      <c r="B72" s="3" t="s">
        <v>166</v>
      </c>
      <c r="C72" s="3" t="s">
        <v>167</v>
      </c>
      <c r="D72" s="3">
        <v>36</v>
      </c>
      <c r="E72" s="3">
        <v>26</v>
      </c>
      <c r="F72" s="3">
        <v>0.55277777777777781</v>
      </c>
      <c r="G72" s="3">
        <v>36179</v>
      </c>
    </row>
    <row r="73" spans="1:7">
      <c r="A73" s="3" t="s">
        <v>168</v>
      </c>
      <c r="B73" s="3" t="s">
        <v>169</v>
      </c>
      <c r="C73" s="3" t="s">
        <v>170</v>
      </c>
      <c r="D73" s="3">
        <v>37</v>
      </c>
      <c r="E73" s="3">
        <v>25</v>
      </c>
      <c r="F73" s="3">
        <v>0.54305555555555551</v>
      </c>
      <c r="G73" s="3">
        <v>36179</v>
      </c>
    </row>
    <row r="74" spans="1:7">
      <c r="A74" s="3" t="s">
        <v>171</v>
      </c>
      <c r="B74" s="3" t="s">
        <v>172</v>
      </c>
      <c r="C74" s="3" t="s">
        <v>173</v>
      </c>
      <c r="D74" s="3">
        <v>0</v>
      </c>
      <c r="E74" s="3">
        <v>0</v>
      </c>
      <c r="F74" s="3">
        <v>0.52777777777777779</v>
      </c>
      <c r="G74" s="3">
        <v>36179</v>
      </c>
    </row>
    <row r="75" spans="1:7">
      <c r="A75" s="3" t="s">
        <v>174</v>
      </c>
      <c r="B75" s="3" t="s">
        <v>175</v>
      </c>
      <c r="C75" s="3" t="s">
        <v>176</v>
      </c>
      <c r="D75" s="3">
        <v>0</v>
      </c>
      <c r="E75" s="3">
        <v>0</v>
      </c>
      <c r="F75" s="3">
        <v>0.54166666666666663</v>
      </c>
      <c r="G75" s="3">
        <v>36179</v>
      </c>
    </row>
    <row r="77" spans="1:7">
      <c r="A77" s="3" t="s">
        <v>324</v>
      </c>
    </row>
    <row r="78" spans="1:7">
      <c r="A78" s="3" t="s">
        <v>325</v>
      </c>
    </row>
    <row r="79" spans="1:7">
      <c r="A79" s="3" t="s">
        <v>326</v>
      </c>
      <c r="B79" s="3" t="s">
        <v>327</v>
      </c>
    </row>
    <row r="80" spans="1:7">
      <c r="A80" s="3">
        <v>1</v>
      </c>
      <c r="B80" s="3">
        <v>2</v>
      </c>
    </row>
    <row r="81" spans="1:8">
      <c r="A81" s="3">
        <v>2</v>
      </c>
      <c r="B81" s="3">
        <v>3</v>
      </c>
    </row>
    <row r="82" spans="1:8">
      <c r="A82" s="3">
        <v>3</v>
      </c>
      <c r="B82" s="3">
        <v>3</v>
      </c>
    </row>
    <row r="83" spans="1:8">
      <c r="A83" s="3">
        <v>4</v>
      </c>
      <c r="B83" s="3">
        <v>2</v>
      </c>
    </row>
    <row r="84" spans="1:8">
      <c r="A84" s="3">
        <v>5</v>
      </c>
      <c r="B84" s="3">
        <v>2</v>
      </c>
    </row>
    <row r="85" spans="1:8">
      <c r="A85" s="5"/>
    </row>
    <row r="86" spans="1:8">
      <c r="A86" s="5"/>
      <c r="B86" s="5"/>
    </row>
    <row r="87" spans="1:8">
      <c r="A87" s="5" t="s">
        <v>48</v>
      </c>
      <c r="B87" s="5">
        <v>1.4</v>
      </c>
      <c r="C87" s="3" t="s">
        <v>117</v>
      </c>
    </row>
    <row r="88" spans="1:8">
      <c r="A88" s="5" t="s">
        <v>50</v>
      </c>
      <c r="B88" s="5"/>
      <c r="C88" s="3" t="s">
        <v>51</v>
      </c>
    </row>
    <row r="89" spans="1:8">
      <c r="A89" s="5"/>
      <c r="C89" s="5"/>
      <c r="D89" s="5"/>
      <c r="E89" s="5"/>
      <c r="F89" s="5"/>
    </row>
    <row r="90" spans="1:8">
      <c r="A90" s="5" t="s">
        <v>52</v>
      </c>
      <c r="C90" s="5">
        <v>36210</v>
      </c>
      <c r="D90" s="5"/>
      <c r="E90" s="5"/>
      <c r="F90" s="5"/>
    </row>
    <row r="91" spans="1:8">
      <c r="A91" s="3" t="s">
        <v>53</v>
      </c>
      <c r="C91" s="3" t="s">
        <v>318</v>
      </c>
    </row>
    <row r="93" spans="1:8">
      <c r="A93" s="4"/>
      <c r="D93" s="3" t="s">
        <v>55</v>
      </c>
      <c r="G93" s="3" t="s">
        <v>56</v>
      </c>
    </row>
    <row r="94" spans="1:8">
      <c r="A94" s="3" t="s">
        <v>57</v>
      </c>
      <c r="B94" s="3" t="s">
        <v>58</v>
      </c>
      <c r="D94" s="3" t="s">
        <v>59</v>
      </c>
      <c r="E94" s="3" t="s">
        <v>60</v>
      </c>
      <c r="F94" s="3" t="s">
        <v>61</v>
      </c>
      <c r="G94" s="3" t="s">
        <v>59</v>
      </c>
      <c r="H94" s="3" t="s">
        <v>60</v>
      </c>
    </row>
    <row r="95" spans="1:8">
      <c r="A95" s="4" t="s">
        <v>179</v>
      </c>
      <c r="B95" s="3" t="s">
        <v>180</v>
      </c>
      <c r="C95" s="3" t="s">
        <v>181</v>
      </c>
      <c r="D95" s="3">
        <v>25</v>
      </c>
      <c r="E95" s="3">
        <v>27</v>
      </c>
      <c r="F95" s="3">
        <v>0.4916666666666667</v>
      </c>
      <c r="G95" s="3">
        <v>38</v>
      </c>
      <c r="H95" s="3">
        <v>27</v>
      </c>
    </row>
    <row r="96" spans="1:8">
      <c r="A96" s="4" t="s">
        <v>182</v>
      </c>
      <c r="B96" s="4" t="s">
        <v>183</v>
      </c>
      <c r="C96" s="3" t="s">
        <v>184</v>
      </c>
      <c r="D96" s="3">
        <v>24</v>
      </c>
      <c r="E96" s="3">
        <v>30</v>
      </c>
      <c r="F96" s="3">
        <v>0.49861111111111112</v>
      </c>
      <c r="G96" s="3">
        <v>38</v>
      </c>
      <c r="H96" s="3">
        <v>26</v>
      </c>
    </row>
    <row r="97" spans="1:8">
      <c r="A97" s="3" t="s">
        <v>185</v>
      </c>
      <c r="B97" s="3" t="s">
        <v>186</v>
      </c>
      <c r="C97" s="3" t="s">
        <v>187</v>
      </c>
      <c r="D97" s="3">
        <v>26</v>
      </c>
      <c r="E97" s="3">
        <v>28</v>
      </c>
      <c r="F97" s="3">
        <v>0.50486111111111109</v>
      </c>
      <c r="G97" s="3">
        <v>0</v>
      </c>
      <c r="H97" s="3">
        <v>0</v>
      </c>
    </row>
    <row r="99" spans="1:8">
      <c r="A99" s="4" t="s">
        <v>185</v>
      </c>
      <c r="B99" s="4"/>
      <c r="F99" s="4"/>
    </row>
    <row r="100" spans="1:8">
      <c r="A100" s="3" t="s">
        <v>328</v>
      </c>
    </row>
    <row r="101" spans="1:8">
      <c r="A101" s="3" t="s">
        <v>326</v>
      </c>
      <c r="B101" s="3" t="s">
        <v>329</v>
      </c>
      <c r="E101" s="1"/>
    </row>
    <row r="102" spans="1:8">
      <c r="A102" s="3">
        <v>1</v>
      </c>
      <c r="B102" s="3">
        <v>2</v>
      </c>
    </row>
    <row r="103" spans="1:8">
      <c r="A103" s="3">
        <v>2</v>
      </c>
      <c r="B103" s="3">
        <v>2</v>
      </c>
    </row>
    <row r="104" spans="1:8">
      <c r="A104" s="3">
        <v>3</v>
      </c>
      <c r="B104" s="3">
        <v>2</v>
      </c>
    </row>
    <row r="105" spans="1:8">
      <c r="A105" s="3">
        <v>4</v>
      </c>
      <c r="B105" s="3">
        <v>3</v>
      </c>
      <c r="F105" s="4"/>
    </row>
    <row r="106" spans="1:8">
      <c r="A106" s="3">
        <v>5</v>
      </c>
      <c r="B106" s="3">
        <v>2</v>
      </c>
      <c r="E106" s="5"/>
    </row>
    <row r="107" spans="1:8" s="2" customFormat="1">
      <c r="C107" s="8"/>
    </row>
    <row r="171" spans="3:5">
      <c r="C171" s="9"/>
      <c r="D171" s="9"/>
      <c r="E171" s="9"/>
    </row>
    <row r="174" spans="3:5">
      <c r="E174" s="4"/>
    </row>
    <row r="175" spans="3:5">
      <c r="C175" s="10"/>
      <c r="D175" s="10"/>
      <c r="E175" s="4"/>
    </row>
    <row r="230" spans="1:6">
      <c r="B230" s="4"/>
      <c r="F230" s="4"/>
    </row>
    <row r="231" spans="1:6">
      <c r="A231" s="4"/>
      <c r="B231" s="4"/>
    </row>
    <row r="232" spans="1:6">
      <c r="A232" s="4"/>
    </row>
    <row r="335" spans="5:5">
      <c r="E335" s="4"/>
    </row>
    <row r="336" spans="5:5">
      <c r="E336" s="4"/>
    </row>
    <row r="337" spans="3:5">
      <c r="C337" s="10"/>
      <c r="D337" s="10"/>
      <c r="E337" s="4"/>
    </row>
    <row r="392" spans="1:6">
      <c r="B392" s="4"/>
      <c r="F392" s="4"/>
    </row>
    <row r="393" spans="1:6">
      <c r="A393" s="4"/>
      <c r="B393" s="4"/>
    </row>
    <row r="394" spans="1:6">
      <c r="A394" s="4"/>
    </row>
  </sheetData>
  <printOptions gridLinesSet="0"/>
  <pageMargins left="0.75" right="0.75" top="0.79" bottom="0.82" header="0.511811024" footer="0.511811024"/>
  <pageSetup orientation="landscape" horizontalDpi="4294967292" verticalDpi="0" r:id="rId1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Q394"/>
  <sheetViews>
    <sheetView showGridLines="0" workbookViewId="0"/>
  </sheetViews>
  <sheetFormatPr baseColWidth="10" defaultRowHeight="12.75"/>
  <cols>
    <col min="1" max="1" width="17.5703125" style="3" customWidth="1"/>
    <col min="2" max="9" width="9.7109375" style="3" customWidth="1"/>
    <col min="10" max="11" width="11.42578125" style="3"/>
    <col min="13" max="14" width="11.42578125" style="3"/>
    <col min="18" max="16384" width="11.42578125" style="3"/>
  </cols>
  <sheetData>
    <row r="1" spans="1:17">
      <c r="A1" s="3" t="s">
        <v>47</v>
      </c>
    </row>
    <row r="2" spans="1:17">
      <c r="A2" s="4" t="s">
        <v>48</v>
      </c>
      <c r="B2" s="4" t="s">
        <v>280</v>
      </c>
      <c r="C2" s="3" t="s">
        <v>117</v>
      </c>
      <c r="D2" s="4"/>
      <c r="E2" s="1"/>
      <c r="F2" s="1"/>
    </row>
    <row r="3" spans="1:17">
      <c r="A3" s="3" t="s">
        <v>50</v>
      </c>
      <c r="C3" s="3" t="s">
        <v>51</v>
      </c>
      <c r="E3" s="1"/>
      <c r="F3" s="1"/>
    </row>
    <row r="4" spans="1:17">
      <c r="D4" s="5"/>
      <c r="E4" s="1"/>
      <c r="F4" s="1"/>
    </row>
    <row r="5" spans="1:17">
      <c r="A5" s="3" t="s">
        <v>52</v>
      </c>
      <c r="B5" s="4"/>
      <c r="C5" s="6">
        <v>36210</v>
      </c>
      <c r="D5" s="6"/>
      <c r="E5" s="1"/>
      <c r="F5" s="1"/>
    </row>
    <row r="6" spans="1:17">
      <c r="A6" s="3" t="s">
        <v>53</v>
      </c>
      <c r="C6" s="3" t="s">
        <v>330</v>
      </c>
      <c r="F6" s="4"/>
    </row>
    <row r="7" spans="1:17" s="2" customFormat="1">
      <c r="D7" s="2" t="s">
        <v>55</v>
      </c>
      <c r="E7" s="7"/>
      <c r="F7" s="7"/>
      <c r="G7" s="2" t="s">
        <v>56</v>
      </c>
      <c r="L7"/>
      <c r="O7"/>
      <c r="P7"/>
      <c r="Q7"/>
    </row>
    <row r="8" spans="1:17">
      <c r="A8" s="3" t="s">
        <v>57</v>
      </c>
      <c r="B8" s="3" t="s">
        <v>58</v>
      </c>
      <c r="D8" s="5" t="s">
        <v>59</v>
      </c>
      <c r="E8" s="5" t="s">
        <v>60</v>
      </c>
      <c r="F8" s="5" t="s">
        <v>61</v>
      </c>
      <c r="G8" s="3" t="s">
        <v>59</v>
      </c>
      <c r="H8" s="3" t="s">
        <v>60</v>
      </c>
      <c r="I8" s="3" t="s">
        <v>137</v>
      </c>
    </row>
    <row r="9" spans="1:17">
      <c r="A9" s="3" t="s">
        <v>62</v>
      </c>
      <c r="B9" s="3" t="s">
        <v>63</v>
      </c>
      <c r="C9" s="3" t="s">
        <v>64</v>
      </c>
      <c r="D9" s="3">
        <v>14</v>
      </c>
      <c r="E9" s="3">
        <v>31</v>
      </c>
      <c r="F9" s="3">
        <v>0.53055555555555556</v>
      </c>
      <c r="G9" s="3">
        <v>28</v>
      </c>
      <c r="H9" s="3">
        <v>28</v>
      </c>
      <c r="I9" s="3">
        <v>36279</v>
      </c>
      <c r="J9" s="3" t="s">
        <v>65</v>
      </c>
    </row>
    <row r="10" spans="1:17">
      <c r="A10" s="3" t="s">
        <v>66</v>
      </c>
      <c r="B10" s="3" t="s">
        <v>67</v>
      </c>
      <c r="C10" s="3" t="s">
        <v>68</v>
      </c>
      <c r="D10" s="3">
        <v>29</v>
      </c>
      <c r="E10" s="3">
        <v>30.5</v>
      </c>
      <c r="F10" s="3">
        <v>0.53888888888888886</v>
      </c>
      <c r="G10" s="3">
        <v>30</v>
      </c>
      <c r="H10" s="3">
        <v>29</v>
      </c>
      <c r="I10" s="3">
        <v>36279</v>
      </c>
      <c r="J10" s="3" t="s">
        <v>69</v>
      </c>
    </row>
    <row r="11" spans="1:17">
      <c r="A11" s="3" t="s">
        <v>70</v>
      </c>
      <c r="B11" s="3" t="s">
        <v>71</v>
      </c>
      <c r="C11" s="3" t="s">
        <v>72</v>
      </c>
      <c r="D11" s="3">
        <v>30</v>
      </c>
      <c r="E11" s="3">
        <v>30</v>
      </c>
      <c r="F11" s="3">
        <v>0.54861111111111105</v>
      </c>
      <c r="G11" s="3">
        <v>35</v>
      </c>
      <c r="H11" s="3">
        <v>31</v>
      </c>
      <c r="I11" s="3">
        <v>36279</v>
      </c>
      <c r="J11" s="3" t="s">
        <v>69</v>
      </c>
    </row>
    <row r="13" spans="1:17">
      <c r="A13" s="3" t="s">
        <v>73</v>
      </c>
      <c r="B13" s="3" t="s">
        <v>331</v>
      </c>
      <c r="E13" s="3" t="s">
        <v>73</v>
      </c>
      <c r="F13" s="3" t="s">
        <v>331</v>
      </c>
      <c r="I13" s="3" t="s">
        <v>73</v>
      </c>
      <c r="J13" s="3" t="s">
        <v>331</v>
      </c>
      <c r="L13" s="3"/>
    </row>
    <row r="15" spans="1:17">
      <c r="A15" s="3" t="s">
        <v>74</v>
      </c>
      <c r="E15" s="3" t="s">
        <v>75</v>
      </c>
      <c r="I15" s="3" t="s">
        <v>76</v>
      </c>
    </row>
    <row r="16" spans="1:17">
      <c r="A16" s="3" t="s">
        <v>79</v>
      </c>
      <c r="E16" s="3" t="s">
        <v>274</v>
      </c>
      <c r="I16" s="3" t="s">
        <v>274</v>
      </c>
    </row>
    <row r="17" spans="1:9">
      <c r="A17" s="3" t="s">
        <v>84</v>
      </c>
      <c r="E17" s="3" t="s">
        <v>282</v>
      </c>
      <c r="I17" s="3" t="s">
        <v>282</v>
      </c>
    </row>
    <row r="18" spans="1:9">
      <c r="A18" s="3" t="s">
        <v>87</v>
      </c>
      <c r="E18" s="3" t="s">
        <v>275</v>
      </c>
      <c r="I18" s="3" t="s">
        <v>275</v>
      </c>
    </row>
    <row r="19" spans="1:9">
      <c r="A19" s="3" t="s">
        <v>92</v>
      </c>
      <c r="E19" s="3" t="s">
        <v>202</v>
      </c>
      <c r="I19" s="3" t="s">
        <v>202</v>
      </c>
    </row>
    <row r="20" spans="1:9">
      <c r="A20" s="3" t="s">
        <v>332</v>
      </c>
      <c r="E20" s="3" t="s">
        <v>276</v>
      </c>
      <c r="I20" s="3" t="s">
        <v>276</v>
      </c>
    </row>
    <row r="21" spans="1:9">
      <c r="A21" s="3" t="s">
        <v>99</v>
      </c>
      <c r="E21" s="3" t="s">
        <v>277</v>
      </c>
      <c r="I21" s="3" t="s">
        <v>277</v>
      </c>
    </row>
    <row r="24" spans="1:9">
      <c r="A24" s="3" t="s">
        <v>48</v>
      </c>
      <c r="B24" s="3" t="s">
        <v>116</v>
      </c>
      <c r="C24" s="3" t="s">
        <v>117</v>
      </c>
    </row>
    <row r="25" spans="1:9">
      <c r="A25" s="3" t="s">
        <v>50</v>
      </c>
      <c r="C25" s="3" t="s">
        <v>118</v>
      </c>
    </row>
    <row r="26" spans="1:9">
      <c r="A26" s="3" t="s">
        <v>52</v>
      </c>
      <c r="C26" s="3">
        <v>36210</v>
      </c>
    </row>
    <row r="27" spans="1:9">
      <c r="A27" s="3" t="s">
        <v>53</v>
      </c>
      <c r="C27" s="3" t="s">
        <v>330</v>
      </c>
    </row>
    <row r="28" spans="1:9">
      <c r="D28" s="3" t="s">
        <v>55</v>
      </c>
      <c r="G28" s="3" t="s">
        <v>56</v>
      </c>
    </row>
    <row r="29" spans="1:9">
      <c r="A29" s="3" t="s">
        <v>57</v>
      </c>
      <c r="B29" s="3" t="s">
        <v>58</v>
      </c>
      <c r="D29" s="3" t="s">
        <v>59</v>
      </c>
      <c r="E29" s="3" t="s">
        <v>60</v>
      </c>
      <c r="F29" s="3" t="s">
        <v>61</v>
      </c>
      <c r="G29" s="3" t="s">
        <v>59</v>
      </c>
      <c r="H29" s="3" t="s">
        <v>60</v>
      </c>
      <c r="I29" s="3" t="s">
        <v>119</v>
      </c>
    </row>
    <row r="30" spans="1:9">
      <c r="A30" s="3" t="s">
        <v>120</v>
      </c>
      <c r="B30" s="3" t="s">
        <v>121</v>
      </c>
      <c r="C30" s="3" t="s">
        <v>122</v>
      </c>
      <c r="D30" s="3">
        <v>25</v>
      </c>
      <c r="E30" s="3">
        <v>30</v>
      </c>
      <c r="F30" s="3">
        <v>0.53125</v>
      </c>
      <c r="G30" s="3">
        <v>28</v>
      </c>
      <c r="H30" s="3">
        <v>26</v>
      </c>
      <c r="I30" s="3">
        <v>36061</v>
      </c>
    </row>
    <row r="31" spans="1:9">
      <c r="A31" s="3" t="s">
        <v>123</v>
      </c>
      <c r="B31" s="3" t="s">
        <v>124</v>
      </c>
      <c r="C31" s="3" t="s">
        <v>125</v>
      </c>
      <c r="D31" s="3">
        <v>28</v>
      </c>
      <c r="E31" s="3">
        <v>30</v>
      </c>
      <c r="F31" s="3">
        <v>0.54027777777777775</v>
      </c>
      <c r="G31" s="3">
        <v>0</v>
      </c>
      <c r="H31" s="3">
        <v>0</v>
      </c>
      <c r="I31" s="3">
        <v>36061</v>
      </c>
    </row>
    <row r="32" spans="1:9">
      <c r="A32" s="3" t="s">
        <v>126</v>
      </c>
      <c r="B32" s="3" t="s">
        <v>127</v>
      </c>
      <c r="C32" s="3" t="s">
        <v>128</v>
      </c>
      <c r="D32" s="3">
        <v>30</v>
      </c>
      <c r="E32" s="3">
        <v>32.5</v>
      </c>
      <c r="F32" s="3">
        <v>0.5493055555555556</v>
      </c>
      <c r="G32" s="3">
        <v>0</v>
      </c>
      <c r="H32" s="3">
        <v>0</v>
      </c>
      <c r="I32" s="3">
        <v>36061</v>
      </c>
    </row>
    <row r="33" spans="1:10">
      <c r="A33" s="3" t="s">
        <v>333</v>
      </c>
    </row>
    <row r="36" spans="1:10">
      <c r="A36" s="3" t="s">
        <v>47</v>
      </c>
    </row>
    <row r="37" spans="1:10">
      <c r="A37" s="3" t="s">
        <v>48</v>
      </c>
      <c r="B37" s="3" t="s">
        <v>116</v>
      </c>
      <c r="C37" s="3" t="s">
        <v>117</v>
      </c>
    </row>
    <row r="38" spans="1:10">
      <c r="A38" s="3" t="s">
        <v>50</v>
      </c>
      <c r="C38" s="3" t="s">
        <v>51</v>
      </c>
    </row>
    <row r="40" spans="1:10">
      <c r="A40" s="3" t="s">
        <v>52</v>
      </c>
      <c r="C40" s="3">
        <v>36210</v>
      </c>
    </row>
    <row r="41" spans="1:10">
      <c r="A41" s="3" t="s">
        <v>53</v>
      </c>
      <c r="C41" s="3" t="s">
        <v>330</v>
      </c>
    </row>
    <row r="42" spans="1:10">
      <c r="D42" s="3" t="s">
        <v>55</v>
      </c>
      <c r="G42" s="3" t="s">
        <v>56</v>
      </c>
    </row>
    <row r="43" spans="1:10">
      <c r="A43" s="3" t="s">
        <v>57</v>
      </c>
      <c r="B43" s="3" t="s">
        <v>58</v>
      </c>
      <c r="D43" s="3" t="s">
        <v>59</v>
      </c>
      <c r="E43" s="3" t="s">
        <v>60</v>
      </c>
      <c r="F43" s="3" t="s">
        <v>61</v>
      </c>
      <c r="G43" s="3" t="s">
        <v>59</v>
      </c>
      <c r="H43" s="3" t="s">
        <v>60</v>
      </c>
      <c r="I43" s="3" t="s">
        <v>137</v>
      </c>
    </row>
    <row r="44" spans="1:10">
      <c r="A44" s="3" t="s">
        <v>138</v>
      </c>
      <c r="B44" s="3" t="s">
        <v>139</v>
      </c>
      <c r="C44" s="3" t="s">
        <v>140</v>
      </c>
      <c r="D44" s="3">
        <v>35</v>
      </c>
      <c r="E44" s="3">
        <v>26</v>
      </c>
      <c r="F44" s="3">
        <v>0.47222222222222227</v>
      </c>
      <c r="G44" s="3">
        <v>38</v>
      </c>
      <c r="H44" s="3">
        <v>29</v>
      </c>
      <c r="I44" s="3">
        <v>36279</v>
      </c>
      <c r="J44" s="3" t="s">
        <v>334</v>
      </c>
    </row>
    <row r="45" spans="1:10">
      <c r="A45" s="3" t="s">
        <v>142</v>
      </c>
      <c r="B45" s="3" t="s">
        <v>143</v>
      </c>
      <c r="C45" s="3" t="s">
        <v>144</v>
      </c>
      <c r="D45" s="3">
        <v>36</v>
      </c>
      <c r="E45" s="3">
        <v>27</v>
      </c>
      <c r="F45" s="3">
        <v>0.4861111111111111</v>
      </c>
      <c r="G45" s="3">
        <v>35</v>
      </c>
      <c r="H45" s="3">
        <v>31</v>
      </c>
      <c r="I45" s="3">
        <v>36279</v>
      </c>
      <c r="J45" s="3" t="s">
        <v>145</v>
      </c>
    </row>
    <row r="46" spans="1:10">
      <c r="A46" s="3" t="s">
        <v>146</v>
      </c>
      <c r="B46" s="3" t="s">
        <v>147</v>
      </c>
      <c r="C46" s="3" t="s">
        <v>148</v>
      </c>
      <c r="D46" s="3">
        <v>37</v>
      </c>
      <c r="E46" s="3">
        <v>28</v>
      </c>
      <c r="F46" s="3">
        <v>0.50277777777777777</v>
      </c>
      <c r="G46" s="3">
        <v>37</v>
      </c>
      <c r="H46" s="3">
        <v>31</v>
      </c>
      <c r="I46" s="3">
        <v>35914</v>
      </c>
      <c r="J46" s="3" t="s">
        <v>335</v>
      </c>
    </row>
    <row r="48" spans="1:10">
      <c r="A48" s="3" t="s">
        <v>73</v>
      </c>
      <c r="B48" s="3" t="s">
        <v>336</v>
      </c>
      <c r="E48" s="3" t="s">
        <v>73</v>
      </c>
      <c r="F48" s="3" t="s">
        <v>336</v>
      </c>
    </row>
    <row r="50" spans="1:7">
      <c r="A50" s="3" t="s">
        <v>150</v>
      </c>
      <c r="E50" s="3" t="s">
        <v>151</v>
      </c>
    </row>
    <row r="51" spans="1:7">
      <c r="A51" s="3" t="s">
        <v>274</v>
      </c>
      <c r="E51" s="3" t="s">
        <v>274</v>
      </c>
    </row>
    <row r="52" spans="1:7">
      <c r="A52" s="3" t="s">
        <v>282</v>
      </c>
      <c r="E52" s="3" t="s">
        <v>282</v>
      </c>
    </row>
    <row r="53" spans="1:7">
      <c r="A53" s="3" t="s">
        <v>275</v>
      </c>
      <c r="E53" s="3" t="s">
        <v>275</v>
      </c>
    </row>
    <row r="54" spans="1:7">
      <c r="A54" s="3" t="s">
        <v>202</v>
      </c>
      <c r="E54" s="3" t="s">
        <v>202</v>
      </c>
    </row>
    <row r="55" spans="1:7">
      <c r="A55" s="3" t="s">
        <v>276</v>
      </c>
      <c r="E55" s="3" t="s">
        <v>276</v>
      </c>
    </row>
    <row r="56" spans="1:7">
      <c r="A56" s="3" t="s">
        <v>277</v>
      </c>
      <c r="E56" s="3" t="s">
        <v>277</v>
      </c>
    </row>
    <row r="59" spans="1:7">
      <c r="A59" s="3" t="s">
        <v>48</v>
      </c>
      <c r="B59" s="3" t="s">
        <v>116</v>
      </c>
      <c r="C59" s="3" t="s">
        <v>117</v>
      </c>
    </row>
    <row r="60" spans="1:7">
      <c r="A60" s="3" t="s">
        <v>50</v>
      </c>
      <c r="C60" s="3" t="s">
        <v>118</v>
      </c>
    </row>
    <row r="61" spans="1:7">
      <c r="A61" s="3" t="s">
        <v>52</v>
      </c>
      <c r="C61" s="3">
        <v>36210</v>
      </c>
    </row>
    <row r="62" spans="1:7">
      <c r="A62" s="3" t="s">
        <v>53</v>
      </c>
      <c r="C62" s="3" t="s">
        <v>330</v>
      </c>
    </row>
    <row r="64" spans="1:7">
      <c r="A64" s="3" t="s">
        <v>57</v>
      </c>
      <c r="B64" s="3" t="s">
        <v>58</v>
      </c>
      <c r="D64" s="3" t="s">
        <v>59</v>
      </c>
      <c r="E64" s="3" t="s">
        <v>60</v>
      </c>
      <c r="F64" s="3" t="s">
        <v>61</v>
      </c>
      <c r="G64" s="3" t="s">
        <v>137</v>
      </c>
    </row>
    <row r="65" spans="1:9">
      <c r="A65" s="3" t="s">
        <v>165</v>
      </c>
      <c r="B65" s="3" t="s">
        <v>166</v>
      </c>
      <c r="C65" s="3" t="s">
        <v>167</v>
      </c>
      <c r="D65" s="3">
        <v>29</v>
      </c>
      <c r="E65" s="3">
        <v>32</v>
      </c>
      <c r="F65" s="3">
        <v>0.55277777777777781</v>
      </c>
      <c r="G65" s="3">
        <v>36278</v>
      </c>
    </row>
    <row r="66" spans="1:9">
      <c r="A66" s="3" t="s">
        <v>168</v>
      </c>
      <c r="B66" s="3" t="s">
        <v>169</v>
      </c>
      <c r="C66" s="3" t="s">
        <v>170</v>
      </c>
      <c r="D66" s="3">
        <v>29</v>
      </c>
      <c r="E66" s="3">
        <v>31</v>
      </c>
      <c r="F66" s="3">
        <v>0.54305555555555551</v>
      </c>
      <c r="G66" s="3">
        <v>36279</v>
      </c>
    </row>
    <row r="67" spans="1:9">
      <c r="A67" s="3" t="s">
        <v>171</v>
      </c>
      <c r="B67" s="3" t="s">
        <v>172</v>
      </c>
      <c r="C67" s="3" t="s">
        <v>173</v>
      </c>
      <c r="D67" s="3">
        <v>31</v>
      </c>
      <c r="E67" s="3">
        <v>30</v>
      </c>
      <c r="F67" s="3">
        <v>0.52777777777777779</v>
      </c>
      <c r="G67" s="3">
        <v>36278</v>
      </c>
    </row>
    <row r="68" spans="1:9">
      <c r="A68" s="3" t="s">
        <v>174</v>
      </c>
      <c r="B68" s="3" t="s">
        <v>175</v>
      </c>
      <c r="C68" s="3" t="s">
        <v>176</v>
      </c>
      <c r="D68" s="3">
        <v>35</v>
      </c>
      <c r="E68" s="3">
        <v>30</v>
      </c>
      <c r="F68" s="3">
        <v>0.51875000000000004</v>
      </c>
      <c r="G68" s="3">
        <v>36278</v>
      </c>
    </row>
    <row r="70" spans="1:9">
      <c r="A70" s="3" t="s">
        <v>337</v>
      </c>
    </row>
    <row r="73" spans="1:9">
      <c r="A73" s="3" t="s">
        <v>48</v>
      </c>
      <c r="B73" s="3" t="s">
        <v>116</v>
      </c>
      <c r="C73" s="3" t="s">
        <v>117</v>
      </c>
    </row>
    <row r="74" spans="1:9">
      <c r="A74" s="3" t="s">
        <v>50</v>
      </c>
      <c r="C74" s="3" t="s">
        <v>118</v>
      </c>
    </row>
    <row r="75" spans="1:9">
      <c r="A75" s="3" t="s">
        <v>52</v>
      </c>
      <c r="C75" s="3">
        <v>36210</v>
      </c>
    </row>
    <row r="76" spans="1:9">
      <c r="A76" s="3" t="s">
        <v>53</v>
      </c>
      <c r="C76" s="3" t="s">
        <v>330</v>
      </c>
    </row>
    <row r="78" spans="1:9">
      <c r="D78" s="3" t="s">
        <v>55</v>
      </c>
      <c r="G78" s="3" t="s">
        <v>56</v>
      </c>
    </row>
    <row r="79" spans="1:9">
      <c r="A79" s="3" t="s">
        <v>57</v>
      </c>
      <c r="B79" s="3" t="s">
        <v>58</v>
      </c>
      <c r="D79" s="3" t="s">
        <v>59</v>
      </c>
      <c r="E79" s="3" t="s">
        <v>60</v>
      </c>
      <c r="F79" s="3" t="s">
        <v>61</v>
      </c>
      <c r="G79" s="3" t="s">
        <v>59</v>
      </c>
      <c r="H79" s="3" t="s">
        <v>60</v>
      </c>
      <c r="I79" s="3" t="s">
        <v>137</v>
      </c>
    </row>
    <row r="80" spans="1:9">
      <c r="A80" s="3" t="s">
        <v>179</v>
      </c>
      <c r="B80" s="3" t="s">
        <v>180</v>
      </c>
      <c r="C80" s="3" t="s">
        <v>181</v>
      </c>
      <c r="D80" s="3">
        <v>38</v>
      </c>
      <c r="E80" s="3">
        <v>27</v>
      </c>
      <c r="F80" s="3">
        <v>0.4916666666666667</v>
      </c>
      <c r="G80" s="3">
        <v>38</v>
      </c>
      <c r="H80" s="3">
        <v>28</v>
      </c>
      <c r="I80" s="3">
        <v>36278</v>
      </c>
    </row>
    <row r="81" spans="1:9">
      <c r="A81" s="3" t="s">
        <v>182</v>
      </c>
      <c r="B81" s="3" t="s">
        <v>183</v>
      </c>
      <c r="C81" s="3" t="s">
        <v>184</v>
      </c>
      <c r="D81" s="3">
        <v>38</v>
      </c>
      <c r="E81" s="3">
        <v>26</v>
      </c>
      <c r="F81" s="3">
        <v>0.49861111111111112</v>
      </c>
      <c r="G81" s="3">
        <v>36</v>
      </c>
      <c r="H81" s="3">
        <v>30</v>
      </c>
      <c r="I81" s="3">
        <v>36278</v>
      </c>
    </row>
    <row r="82" spans="1:9">
      <c r="A82" s="3" t="s">
        <v>185</v>
      </c>
      <c r="B82" s="3" t="s">
        <v>186</v>
      </c>
      <c r="C82" s="3" t="s">
        <v>187</v>
      </c>
      <c r="D82" s="3">
        <v>36</v>
      </c>
      <c r="E82" s="3">
        <v>27</v>
      </c>
      <c r="F82" s="3">
        <v>0.50486111111111109</v>
      </c>
      <c r="G82" s="3">
        <v>40</v>
      </c>
      <c r="H82" s="3">
        <v>28</v>
      </c>
      <c r="I82" s="3">
        <v>36278</v>
      </c>
    </row>
    <row r="85" spans="1:9">
      <c r="A85" s="5" t="s">
        <v>338</v>
      </c>
      <c r="E85" s="3" t="s">
        <v>338</v>
      </c>
    </row>
    <row r="86" spans="1:9">
      <c r="A86" s="5" t="s">
        <v>198</v>
      </c>
      <c r="B86" s="5"/>
      <c r="E86" s="3" t="s">
        <v>190</v>
      </c>
    </row>
    <row r="87" spans="1:9">
      <c r="A87" s="5" t="s">
        <v>79</v>
      </c>
      <c r="B87" s="5"/>
      <c r="E87" s="3" t="s">
        <v>274</v>
      </c>
    </row>
    <row r="88" spans="1:9">
      <c r="A88" s="5" t="s">
        <v>282</v>
      </c>
      <c r="B88" s="5"/>
      <c r="E88" s="3" t="s">
        <v>282</v>
      </c>
    </row>
    <row r="89" spans="1:9">
      <c r="A89" s="5" t="s">
        <v>87</v>
      </c>
      <c r="C89" s="5"/>
      <c r="D89" s="5"/>
      <c r="E89" s="5" t="s">
        <v>275</v>
      </c>
      <c r="F89" s="5"/>
    </row>
    <row r="90" spans="1:9">
      <c r="A90" s="5" t="s">
        <v>202</v>
      </c>
      <c r="C90" s="5"/>
      <c r="D90" s="5"/>
      <c r="E90" s="5" t="s">
        <v>202</v>
      </c>
      <c r="F90" s="5"/>
    </row>
    <row r="91" spans="1:9">
      <c r="A91" s="3" t="s">
        <v>97</v>
      </c>
      <c r="E91" s="3" t="s">
        <v>276</v>
      </c>
    </row>
    <row r="92" spans="1:9">
      <c r="A92" s="3" t="s">
        <v>99</v>
      </c>
      <c r="E92" s="3" t="s">
        <v>277</v>
      </c>
    </row>
    <row r="93" spans="1:9">
      <c r="A93" s="4"/>
    </row>
    <row r="95" spans="1:9">
      <c r="A95" s="4"/>
    </row>
    <row r="96" spans="1:9">
      <c r="A96" s="4"/>
      <c r="B96" s="4"/>
    </row>
    <row r="99" spans="1:17">
      <c r="A99" s="4"/>
      <c r="B99" s="4"/>
      <c r="F99" s="4"/>
    </row>
    <row r="101" spans="1:17">
      <c r="E101" s="1"/>
    </row>
    <row r="105" spans="1:17">
      <c r="F105" s="4"/>
    </row>
    <row r="106" spans="1:17">
      <c r="E106" s="5"/>
    </row>
    <row r="107" spans="1:17" s="2" customFormat="1">
      <c r="C107" s="8"/>
      <c r="L107"/>
      <c r="O107"/>
      <c r="P107"/>
      <c r="Q107"/>
    </row>
    <row r="171" spans="3:5">
      <c r="C171" s="9"/>
      <c r="D171" s="9"/>
      <c r="E171" s="9"/>
    </row>
    <row r="174" spans="3:5">
      <c r="E174" s="4"/>
    </row>
    <row r="175" spans="3:5">
      <c r="C175" s="10"/>
      <c r="D175" s="10"/>
      <c r="E175" s="4"/>
    </row>
    <row r="230" spans="1:6">
      <c r="B230" s="4"/>
      <c r="F230" s="4"/>
    </row>
    <row r="231" spans="1:6">
      <c r="A231" s="4"/>
      <c r="B231" s="4"/>
    </row>
    <row r="232" spans="1:6">
      <c r="A232" s="4"/>
    </row>
    <row r="335" spans="5:5">
      <c r="E335" s="4"/>
    </row>
    <row r="336" spans="5:5">
      <c r="E336" s="4"/>
    </row>
    <row r="337" spans="3:5">
      <c r="C337" s="10"/>
      <c r="D337" s="10"/>
      <c r="E337" s="4"/>
    </row>
    <row r="392" spans="1:6">
      <c r="B392" s="4"/>
      <c r="F392" s="4"/>
    </row>
    <row r="393" spans="1:6">
      <c r="A393" s="4"/>
      <c r="B393" s="4"/>
    </row>
    <row r="394" spans="1:6">
      <c r="A394" s="4"/>
    </row>
  </sheetData>
  <printOptions gridLinesSet="0"/>
  <pageMargins left="0.75" right="0.75" top="1" bottom="1" header="0.511811024" footer="0.511811024"/>
  <pageSetup orientation="landscape" horizontalDpi="4294967294" verticalDpi="0" r:id="rId1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9"/>
  <sheetViews>
    <sheetView showGridLines="0" workbookViewId="0"/>
  </sheetViews>
  <sheetFormatPr baseColWidth="10" defaultRowHeight="12.75"/>
  <cols>
    <col min="1" max="1" width="17.5703125" style="3" customWidth="1"/>
    <col min="2" max="2" width="15.7109375" style="3" customWidth="1"/>
    <col min="3" max="4" width="11.42578125" style="3"/>
    <col min="5" max="5" width="12.5703125" style="3" customWidth="1"/>
    <col min="6" max="6" width="11.42578125" style="3"/>
    <col min="7" max="7" width="16.85546875" style="3" customWidth="1"/>
    <col min="8" max="8" width="13.140625" style="3" customWidth="1"/>
    <col min="9" max="16384" width="11.42578125" style="3"/>
  </cols>
  <sheetData>
    <row r="1" spans="1:6">
      <c r="A1" s="3" t="s">
        <v>214</v>
      </c>
    </row>
    <row r="2" spans="1:6">
      <c r="A2" s="4" t="s">
        <v>47</v>
      </c>
      <c r="B2" s="4"/>
      <c r="D2" s="4"/>
      <c r="E2" s="1"/>
      <c r="F2" s="1"/>
    </row>
    <row r="3" spans="1:6">
      <c r="A3" s="3" t="s">
        <v>48</v>
      </c>
      <c r="B3" s="3" t="s">
        <v>339</v>
      </c>
      <c r="C3" s="3" t="s">
        <v>117</v>
      </c>
      <c r="E3" s="1"/>
      <c r="F3" s="1"/>
    </row>
    <row r="4" spans="1:6">
      <c r="A4" s="3" t="s">
        <v>50</v>
      </c>
      <c r="C4" s="3" t="s">
        <v>340</v>
      </c>
      <c r="D4" s="5"/>
      <c r="E4" s="1"/>
      <c r="F4" s="1"/>
    </row>
    <row r="5" spans="1:6">
      <c r="B5" s="4"/>
      <c r="C5" s="6"/>
      <c r="D5" s="6"/>
      <c r="E5" s="1"/>
      <c r="F5" s="1"/>
    </row>
    <row r="6" spans="1:6">
      <c r="A6" s="3" t="s">
        <v>52</v>
      </c>
      <c r="C6" s="3">
        <v>36264</v>
      </c>
      <c r="F6" s="4"/>
    </row>
    <row r="7" spans="1:6" s="2" customFormat="1">
      <c r="A7" s="2" t="s">
        <v>53</v>
      </c>
      <c r="C7" s="2">
        <v>36333</v>
      </c>
      <c r="E7" s="7"/>
      <c r="F7" s="7"/>
    </row>
    <row r="8" spans="1:6">
      <c r="D8" s="5" t="s">
        <v>55</v>
      </c>
      <c r="E8" s="5"/>
      <c r="F8" s="5" t="s">
        <v>73</v>
      </c>
    </row>
    <row r="9" spans="1:6">
      <c r="A9" s="3" t="s">
        <v>57</v>
      </c>
      <c r="B9" s="3" t="s">
        <v>58</v>
      </c>
      <c r="D9" s="3" t="s">
        <v>59</v>
      </c>
      <c r="E9" s="3" t="s">
        <v>60</v>
      </c>
    </row>
    <row r="10" spans="1:6">
      <c r="A10" s="3" t="s">
        <v>217</v>
      </c>
      <c r="B10" s="3" t="s">
        <v>218</v>
      </c>
      <c r="C10" s="3" t="s">
        <v>219</v>
      </c>
      <c r="D10" s="3">
        <v>27</v>
      </c>
      <c r="E10" s="3">
        <v>30</v>
      </c>
    </row>
    <row r="11" spans="1:6">
      <c r="A11" s="3" t="s">
        <v>220</v>
      </c>
      <c r="B11" s="3" t="s">
        <v>221</v>
      </c>
      <c r="C11" s="3" t="s">
        <v>222</v>
      </c>
      <c r="D11" s="3">
        <v>30</v>
      </c>
      <c r="E11" s="3">
        <v>30</v>
      </c>
    </row>
    <row r="12" spans="1:6">
      <c r="A12" s="3" t="s">
        <v>223</v>
      </c>
      <c r="B12" s="3" t="s">
        <v>224</v>
      </c>
      <c r="C12" s="3" t="s">
        <v>225</v>
      </c>
      <c r="D12" s="3">
        <v>25</v>
      </c>
      <c r="E12" s="3">
        <v>30</v>
      </c>
    </row>
    <row r="13" spans="1:6">
      <c r="A13" s="3" t="s">
        <v>226</v>
      </c>
      <c r="B13" s="3" t="s">
        <v>227</v>
      </c>
      <c r="C13" s="3" t="s">
        <v>228</v>
      </c>
      <c r="D13" s="3">
        <v>29</v>
      </c>
      <c r="E13" s="3">
        <v>30</v>
      </c>
      <c r="F13" s="3" t="s">
        <v>229</v>
      </c>
    </row>
    <row r="14" spans="1:6">
      <c r="A14" s="3" t="s">
        <v>230</v>
      </c>
      <c r="B14" s="3" t="s">
        <v>231</v>
      </c>
      <c r="D14" s="3">
        <v>26</v>
      </c>
      <c r="E14" s="3">
        <v>30</v>
      </c>
      <c r="F14" s="3" t="s">
        <v>232</v>
      </c>
    </row>
    <row r="15" spans="1:6">
      <c r="A15" s="3" t="s">
        <v>233</v>
      </c>
      <c r="B15" s="3" t="s">
        <v>231</v>
      </c>
      <c r="D15" s="3">
        <v>30</v>
      </c>
      <c r="E15" s="3">
        <v>30</v>
      </c>
      <c r="F15" s="3" t="s">
        <v>341</v>
      </c>
    </row>
    <row r="16" spans="1:6">
      <c r="A16" s="3" t="s">
        <v>235</v>
      </c>
      <c r="B16" s="3" t="s">
        <v>236</v>
      </c>
      <c r="C16" s="3" t="s">
        <v>237</v>
      </c>
      <c r="D16" s="3">
        <v>27</v>
      </c>
      <c r="E16" s="3">
        <v>29</v>
      </c>
      <c r="F16" s="3" t="s">
        <v>238</v>
      </c>
    </row>
    <row r="17" spans="1:10">
      <c r="A17" s="3" t="s">
        <v>239</v>
      </c>
      <c r="B17" s="3" t="s">
        <v>240</v>
      </c>
      <c r="C17" s="3" t="s">
        <v>241</v>
      </c>
      <c r="D17" s="3">
        <v>33</v>
      </c>
      <c r="E17" s="3">
        <v>29</v>
      </c>
      <c r="F17" s="3" t="s">
        <v>242</v>
      </c>
    </row>
    <row r="18" spans="1:10">
      <c r="A18" s="3" t="s">
        <v>243</v>
      </c>
      <c r="B18" s="3" t="s">
        <v>244</v>
      </c>
      <c r="C18" s="3" t="s">
        <v>245</v>
      </c>
      <c r="D18" s="3">
        <v>34</v>
      </c>
      <c r="E18" s="3">
        <v>29</v>
      </c>
      <c r="F18" s="3" t="s">
        <v>246</v>
      </c>
    </row>
    <row r="19" spans="1:10">
      <c r="A19" s="3" t="s">
        <v>247</v>
      </c>
      <c r="B19" s="3" t="s">
        <v>231</v>
      </c>
      <c r="D19" s="3">
        <v>14</v>
      </c>
      <c r="E19" s="3">
        <v>26</v>
      </c>
      <c r="F19" s="3" t="s">
        <v>248</v>
      </c>
    </row>
    <row r="20" spans="1:10">
      <c r="A20" s="3" t="s">
        <v>249</v>
      </c>
      <c r="B20" s="3" t="s">
        <v>231</v>
      </c>
      <c r="D20" s="3">
        <v>7</v>
      </c>
      <c r="E20" s="3">
        <v>27</v>
      </c>
      <c r="F20" s="3" t="s">
        <v>250</v>
      </c>
    </row>
    <row r="21" spans="1:10">
      <c r="A21" s="3" t="s">
        <v>251</v>
      </c>
      <c r="B21" s="3" t="s">
        <v>231</v>
      </c>
      <c r="D21" s="3">
        <v>7</v>
      </c>
      <c r="E21" s="3">
        <v>27</v>
      </c>
      <c r="F21" s="3" t="s">
        <v>252</v>
      </c>
    </row>
    <row r="22" spans="1:10">
      <c r="A22" s="3" t="s">
        <v>253</v>
      </c>
      <c r="B22" s="3" t="s">
        <v>231</v>
      </c>
      <c r="D22" s="3">
        <v>9</v>
      </c>
      <c r="E22" s="3">
        <v>27</v>
      </c>
      <c r="F22" s="3" t="s">
        <v>254</v>
      </c>
    </row>
    <row r="23" spans="1:10">
      <c r="A23" s="3" t="s">
        <v>255</v>
      </c>
      <c r="B23" s="3" t="s">
        <v>231</v>
      </c>
      <c r="D23" s="3">
        <v>12</v>
      </c>
      <c r="E23" s="3">
        <v>28</v>
      </c>
      <c r="F23" s="3" t="s">
        <v>256</v>
      </c>
    </row>
    <row r="24" spans="1:10">
      <c r="A24" s="3" t="s">
        <v>257</v>
      </c>
      <c r="B24" s="3" t="s">
        <v>231</v>
      </c>
      <c r="D24" s="3">
        <v>24</v>
      </c>
      <c r="E24" s="3">
        <v>28</v>
      </c>
      <c r="F24" s="3" t="s">
        <v>258</v>
      </c>
    </row>
    <row r="25" spans="1:10">
      <c r="A25" s="3" t="s">
        <v>259</v>
      </c>
      <c r="B25" s="3" t="s">
        <v>231</v>
      </c>
      <c r="D25" s="3">
        <v>30</v>
      </c>
      <c r="E25" s="3">
        <v>29</v>
      </c>
      <c r="F25" s="3" t="s">
        <v>342</v>
      </c>
    </row>
    <row r="26" spans="1:10">
      <c r="A26" s="3" t="s">
        <v>261</v>
      </c>
      <c r="B26" s="3" t="s">
        <v>231</v>
      </c>
      <c r="D26" s="3">
        <v>30</v>
      </c>
      <c r="E26" s="3">
        <v>27</v>
      </c>
      <c r="F26" s="3" t="s">
        <v>343</v>
      </c>
    </row>
    <row r="29" spans="1:10">
      <c r="A29" s="3" t="s">
        <v>344</v>
      </c>
      <c r="B29" s="3" t="s">
        <v>345</v>
      </c>
      <c r="C29" s="3" t="s">
        <v>346</v>
      </c>
      <c r="D29" s="3" t="s">
        <v>226</v>
      </c>
      <c r="E29" s="3" t="s">
        <v>347</v>
      </c>
      <c r="F29" s="3" t="s">
        <v>348</v>
      </c>
      <c r="G29" s="3" t="s">
        <v>349</v>
      </c>
      <c r="H29" s="3" t="s">
        <v>350</v>
      </c>
      <c r="I29" s="3" t="s">
        <v>351</v>
      </c>
      <c r="J29" s="3" t="s">
        <v>352</v>
      </c>
    </row>
    <row r="30" spans="1:10">
      <c r="A30" s="3">
        <v>1</v>
      </c>
      <c r="B30" s="3">
        <v>2</v>
      </c>
      <c r="C30" s="3">
        <v>3</v>
      </c>
      <c r="D30" s="3">
        <v>7</v>
      </c>
      <c r="E30" s="3">
        <v>3</v>
      </c>
      <c r="F30" s="3">
        <v>2</v>
      </c>
      <c r="G30" s="3">
        <v>3</v>
      </c>
      <c r="H30" s="3">
        <v>3</v>
      </c>
      <c r="I30" s="3">
        <v>4</v>
      </c>
      <c r="J30" s="3">
        <v>3</v>
      </c>
    </row>
    <row r="31" spans="1:10">
      <c r="A31" s="3">
        <v>2</v>
      </c>
      <c r="B31" s="3">
        <v>2</v>
      </c>
      <c r="C31" s="3">
        <v>4</v>
      </c>
      <c r="D31" s="3">
        <v>7</v>
      </c>
      <c r="E31" s="3">
        <v>4</v>
      </c>
      <c r="F31" s="3">
        <v>3</v>
      </c>
      <c r="G31" s="3">
        <v>2</v>
      </c>
      <c r="H31" s="3">
        <v>3</v>
      </c>
      <c r="I31" s="3">
        <v>3</v>
      </c>
      <c r="J31" s="3">
        <v>4</v>
      </c>
    </row>
    <row r="32" spans="1:10">
      <c r="A32" s="3">
        <v>3</v>
      </c>
      <c r="B32" s="3">
        <v>5</v>
      </c>
      <c r="C32" s="3">
        <v>5</v>
      </c>
      <c r="D32" s="3">
        <v>14</v>
      </c>
      <c r="E32" s="3">
        <v>4</v>
      </c>
      <c r="F32" s="3">
        <v>1</v>
      </c>
      <c r="G32" s="3">
        <v>4</v>
      </c>
      <c r="H32" s="3">
        <v>5</v>
      </c>
      <c r="I32" s="3">
        <v>5</v>
      </c>
      <c r="J32" s="3">
        <v>2</v>
      </c>
    </row>
    <row r="33" spans="1:10">
      <c r="A33" s="3">
        <v>4</v>
      </c>
      <c r="B33" s="3">
        <v>4</v>
      </c>
      <c r="C33" s="3">
        <v>2</v>
      </c>
      <c r="D33" s="3">
        <v>1</v>
      </c>
      <c r="E33" s="3">
        <v>4</v>
      </c>
      <c r="F33" s="3">
        <v>2</v>
      </c>
      <c r="G33" s="3">
        <v>5</v>
      </c>
      <c r="H33" s="3">
        <v>6</v>
      </c>
      <c r="I33" s="3">
        <v>4</v>
      </c>
      <c r="J33" s="3">
        <v>4</v>
      </c>
    </row>
    <row r="34" spans="1:10">
      <c r="A34" s="3">
        <v>5</v>
      </c>
      <c r="B34" s="3">
        <v>1</v>
      </c>
      <c r="C34" s="3">
        <v>7</v>
      </c>
      <c r="D34" s="3">
        <v>4</v>
      </c>
      <c r="E34" s="3">
        <v>4</v>
      </c>
      <c r="F34" s="3">
        <v>4</v>
      </c>
      <c r="G34" s="3">
        <v>2</v>
      </c>
      <c r="H34" s="3">
        <v>2</v>
      </c>
      <c r="I34" s="3">
        <v>3</v>
      </c>
      <c r="J34" s="3">
        <v>3</v>
      </c>
    </row>
    <row r="35" spans="1:10">
      <c r="A35" s="3">
        <v>6</v>
      </c>
      <c r="B35" s="3">
        <v>1</v>
      </c>
      <c r="C35" s="3">
        <v>3</v>
      </c>
      <c r="D35" s="3">
        <v>2</v>
      </c>
      <c r="E35" s="3">
        <v>5</v>
      </c>
      <c r="F35" s="3">
        <v>3</v>
      </c>
      <c r="G35" s="3">
        <v>3</v>
      </c>
      <c r="H35" s="3">
        <v>4</v>
      </c>
      <c r="I35" s="3">
        <v>5</v>
      </c>
      <c r="J35" s="3">
        <v>5</v>
      </c>
    </row>
    <row r="36" spans="1:10">
      <c r="A36" s="3">
        <v>7</v>
      </c>
      <c r="B36" s="3">
        <v>5</v>
      </c>
      <c r="C36" s="3">
        <v>2</v>
      </c>
      <c r="D36" s="3">
        <v>2</v>
      </c>
      <c r="E36" s="3">
        <v>3</v>
      </c>
      <c r="F36" s="3">
        <v>4</v>
      </c>
      <c r="G36" s="3">
        <v>4</v>
      </c>
      <c r="H36" s="3">
        <v>7</v>
      </c>
      <c r="I36" s="3">
        <v>4</v>
      </c>
      <c r="J36" s="3">
        <v>2</v>
      </c>
    </row>
    <row r="37" spans="1:10">
      <c r="A37" s="3">
        <v>8</v>
      </c>
      <c r="B37" s="3">
        <v>3</v>
      </c>
      <c r="C37" s="3">
        <v>4</v>
      </c>
      <c r="D37" s="3">
        <v>3</v>
      </c>
      <c r="E37" s="3">
        <v>3</v>
      </c>
      <c r="F37" s="3">
        <v>4</v>
      </c>
      <c r="G37" s="3">
        <v>5</v>
      </c>
      <c r="H37" s="3">
        <v>5</v>
      </c>
      <c r="I37" s="3">
        <v>3</v>
      </c>
      <c r="J37" s="3">
        <v>3</v>
      </c>
    </row>
    <row r="38" spans="1:10">
      <c r="A38" s="3">
        <v>9</v>
      </c>
      <c r="B38" s="3">
        <v>2</v>
      </c>
      <c r="C38" s="3">
        <v>5</v>
      </c>
      <c r="D38" s="3">
        <v>5</v>
      </c>
      <c r="E38" s="3">
        <v>4</v>
      </c>
      <c r="F38" s="3">
        <v>5</v>
      </c>
      <c r="G38" s="3">
        <v>2</v>
      </c>
      <c r="H38" s="3">
        <v>4</v>
      </c>
      <c r="I38" s="3">
        <v>7</v>
      </c>
      <c r="J38" s="3">
        <v>4</v>
      </c>
    </row>
    <row r="39" spans="1:10">
      <c r="A39" s="3">
        <v>10</v>
      </c>
      <c r="B39" s="3">
        <v>2</v>
      </c>
      <c r="C39" s="3">
        <v>3</v>
      </c>
      <c r="E39" s="3">
        <v>5</v>
      </c>
      <c r="F39" s="3">
        <v>3</v>
      </c>
      <c r="G39" s="3">
        <v>3</v>
      </c>
      <c r="H39" s="3">
        <v>6</v>
      </c>
      <c r="I39" s="3">
        <v>7</v>
      </c>
      <c r="J39" s="3">
        <v>3</v>
      </c>
    </row>
    <row r="40" spans="1:10">
      <c r="A40" s="3">
        <v>11</v>
      </c>
      <c r="E40" s="3">
        <v>4</v>
      </c>
      <c r="H40" s="3">
        <v>3</v>
      </c>
      <c r="J40" s="3">
        <v>7</v>
      </c>
    </row>
    <row r="41" spans="1:10">
      <c r="A41" s="3">
        <v>12</v>
      </c>
      <c r="H41" s="3">
        <v>7</v>
      </c>
    </row>
    <row r="42" spans="1:10">
      <c r="A42" s="3">
        <v>13</v>
      </c>
      <c r="H42" s="3">
        <v>5</v>
      </c>
    </row>
    <row r="43" spans="1:10">
      <c r="A43" s="3">
        <v>14</v>
      </c>
      <c r="H43" s="3">
        <v>4</v>
      </c>
    </row>
    <row r="44" spans="1:10">
      <c r="A44" s="3" t="s">
        <v>353</v>
      </c>
      <c r="B44" s="3">
        <f>AVERAGE(B30:B40)</f>
        <v>2.7</v>
      </c>
      <c r="C44" s="3">
        <f t="shared" ref="C44:J44" si="0">AVERAGE(C30:C40)</f>
        <v>3.8</v>
      </c>
      <c r="D44" s="3">
        <f t="shared" si="0"/>
        <v>5</v>
      </c>
      <c r="E44" s="3">
        <f t="shared" si="0"/>
        <v>3.9090909090909092</v>
      </c>
      <c r="F44" s="3">
        <f t="shared" si="0"/>
        <v>3.1</v>
      </c>
      <c r="G44" s="3">
        <f t="shared" si="0"/>
        <v>3.3</v>
      </c>
      <c r="H44" s="3">
        <f t="shared" si="0"/>
        <v>4.3636363636363633</v>
      </c>
      <c r="I44" s="3">
        <f t="shared" si="0"/>
        <v>4.5</v>
      </c>
      <c r="J44" s="3">
        <f t="shared" si="0"/>
        <v>3.6363636363636362</v>
      </c>
    </row>
    <row r="45" spans="1:10">
      <c r="A45" s="3" t="s">
        <v>354</v>
      </c>
      <c r="B45" s="3">
        <f>MAX(B30:B39)</f>
        <v>5</v>
      </c>
      <c r="C45" s="3">
        <f t="shared" ref="C45:J45" si="1">MAX(C30:C39)</f>
        <v>7</v>
      </c>
      <c r="D45" s="3">
        <f t="shared" si="1"/>
        <v>14</v>
      </c>
      <c r="E45" s="3">
        <f t="shared" si="1"/>
        <v>5</v>
      </c>
      <c r="F45" s="3">
        <f t="shared" si="1"/>
        <v>5</v>
      </c>
      <c r="G45" s="3">
        <f t="shared" si="1"/>
        <v>5</v>
      </c>
      <c r="H45" s="3">
        <f t="shared" si="1"/>
        <v>7</v>
      </c>
      <c r="I45" s="3">
        <f t="shared" si="1"/>
        <v>7</v>
      </c>
      <c r="J45" s="3">
        <f t="shared" si="1"/>
        <v>5</v>
      </c>
    </row>
    <row r="46" spans="1:10">
      <c r="A46" s="3" t="s">
        <v>355</v>
      </c>
      <c r="B46" s="3">
        <f>MIN(B30:B39)</f>
        <v>1</v>
      </c>
      <c r="C46" s="3">
        <f t="shared" ref="C46:J46" si="2">MIN(C30:C39)</f>
        <v>2</v>
      </c>
      <c r="D46" s="3">
        <f t="shared" si="2"/>
        <v>1</v>
      </c>
      <c r="E46" s="3">
        <f t="shared" si="2"/>
        <v>3</v>
      </c>
      <c r="F46" s="3">
        <f t="shared" si="2"/>
        <v>1</v>
      </c>
      <c r="G46" s="3">
        <f t="shared" si="2"/>
        <v>2</v>
      </c>
      <c r="H46" s="3">
        <f t="shared" si="2"/>
        <v>2</v>
      </c>
      <c r="I46" s="3">
        <f t="shared" si="2"/>
        <v>3</v>
      </c>
      <c r="J46" s="3">
        <f t="shared" si="2"/>
        <v>2</v>
      </c>
    </row>
    <row r="47" spans="1:10">
      <c r="A47" s="3" t="s">
        <v>356</v>
      </c>
      <c r="B47" s="3">
        <f>STDEV(B30:B39)</f>
        <v>1.494434118097326</v>
      </c>
      <c r="C47" s="3">
        <f t="shared" ref="C47:J47" si="3">STDEV(C30:C39)</f>
        <v>1.5491933384829666</v>
      </c>
      <c r="D47" s="3">
        <f t="shared" si="3"/>
        <v>4</v>
      </c>
      <c r="E47" s="3">
        <f t="shared" si="3"/>
        <v>0.73786478737262229</v>
      </c>
      <c r="F47" s="3">
        <f t="shared" si="3"/>
        <v>1.1972189997378651</v>
      </c>
      <c r="G47" s="3">
        <f t="shared" si="3"/>
        <v>1.1595018087284055</v>
      </c>
      <c r="H47" s="3">
        <f t="shared" si="3"/>
        <v>1.5811388300841898</v>
      </c>
      <c r="I47" s="3">
        <f t="shared" si="3"/>
        <v>1.509230856356236</v>
      </c>
      <c r="J47" s="3">
        <f t="shared" si="3"/>
        <v>0.94868329805051343</v>
      </c>
    </row>
    <row r="80" spans="1:1">
      <c r="A80" s="5"/>
    </row>
    <row r="81" spans="1:6">
      <c r="A81" s="5"/>
      <c r="B81" s="5"/>
    </row>
    <row r="82" spans="1:6">
      <c r="A82" s="5"/>
      <c r="B82" s="5"/>
    </row>
    <row r="83" spans="1:6">
      <c r="A83" s="5"/>
      <c r="B83" s="5"/>
    </row>
    <row r="84" spans="1:6">
      <c r="A84" s="5"/>
      <c r="C84" s="5"/>
      <c r="D84" s="5"/>
      <c r="E84" s="5"/>
      <c r="F84" s="5"/>
    </row>
    <row r="85" spans="1:6">
      <c r="A85" s="5"/>
      <c r="C85" s="5"/>
      <c r="D85" s="5"/>
      <c r="E85" s="5"/>
      <c r="F85" s="5"/>
    </row>
    <row r="88" spans="1:6">
      <c r="A88" s="4"/>
    </row>
    <row r="90" spans="1:6">
      <c r="A90" s="4"/>
    </row>
    <row r="91" spans="1:6">
      <c r="A91" s="4"/>
      <c r="B91" s="4"/>
    </row>
    <row r="94" spans="1:6">
      <c r="A94" s="4"/>
      <c r="B94" s="4"/>
      <c r="F94" s="4"/>
    </row>
    <row r="96" spans="1:6">
      <c r="E96" s="1"/>
    </row>
    <row r="100" spans="3:6">
      <c r="F100" s="4"/>
    </row>
    <row r="101" spans="3:6">
      <c r="E101" s="5"/>
    </row>
    <row r="102" spans="3:6" s="2" customFormat="1">
      <c r="C102" s="8"/>
    </row>
    <row r="166" spans="3:5">
      <c r="C166" s="9"/>
      <c r="D166" s="9"/>
      <c r="E166" s="9"/>
    </row>
    <row r="169" spans="3:5">
      <c r="E169" s="4"/>
    </row>
    <row r="170" spans="3:5">
      <c r="C170" s="10"/>
      <c r="D170" s="10"/>
      <c r="E170" s="4"/>
    </row>
    <row r="225" spans="1:6">
      <c r="B225" s="4"/>
      <c r="F225" s="4"/>
    </row>
    <row r="226" spans="1:6">
      <c r="A226" s="4"/>
      <c r="B226" s="4"/>
    </row>
    <row r="227" spans="1:6">
      <c r="A227" s="4"/>
    </row>
    <row r="330" spans="3:5">
      <c r="E330" s="4"/>
    </row>
    <row r="331" spans="3:5">
      <c r="E331" s="4"/>
    </row>
    <row r="332" spans="3:5">
      <c r="C332" s="10"/>
      <c r="D332" s="10"/>
      <c r="E332" s="4"/>
    </row>
    <row r="387" spans="1:6">
      <c r="B387" s="4"/>
      <c r="F387" s="4"/>
    </row>
    <row r="388" spans="1:6">
      <c r="A388" s="4"/>
      <c r="B388" s="4"/>
    </row>
    <row r="389" spans="1:6">
      <c r="A389" s="4"/>
    </row>
  </sheetData>
  <printOptions gridLinesSet="0"/>
  <pageMargins left="0.78740157480314965" right="0.78740157480314965" top="0.98425196850393704" bottom="0.98425196850393704" header="0.51181102362204722" footer="0.51181102362204722"/>
  <pageSetup scale="76" orientation="landscape" horizontalDpi="4294967292" verticalDpi="0" r:id="rId1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Gráficos</vt:lpstr>
      </vt:variant>
      <vt:variant>
        <vt:i4>1</vt:i4>
      </vt:variant>
    </vt:vector>
  </HeadingPairs>
  <TitlesOfParts>
    <vt:vector size="8" baseType="lpstr">
      <vt:lpstr>Forma de citar</vt:lpstr>
      <vt:lpstr>CRECIMIENTO</vt:lpstr>
      <vt:lpstr>NOV.FIJACION</vt:lpstr>
      <vt:lpstr>FEBRERO.FIJACION</vt:lpstr>
      <vt:lpstr>MARZO.fijacion,</vt:lpstr>
      <vt:lpstr>ABRIL.FIJ</vt:lpstr>
      <vt:lpstr>JUNIO.FIJACIÓN</vt:lpstr>
      <vt:lpstr>Crecimiento mensual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Baqueiro Cárdenas</dc:creator>
  <cp:lastModifiedBy>Francisco Guzmán Mérida</cp:lastModifiedBy>
  <dcterms:created xsi:type="dcterms:W3CDTF">2011-11-01T16:27:05Z</dcterms:created>
  <dcterms:modified xsi:type="dcterms:W3CDTF">2011-11-04T17:39:17Z</dcterms:modified>
</cp:coreProperties>
</file>