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16" windowWidth="9072" windowHeight="4452"/>
  </bookViews>
  <sheets>
    <sheet name="Forma de citar" sheetId="16" r:id="rId1"/>
    <sheet name="datos crudos" sheetId="1" r:id="rId2"/>
    <sheet name="índices" sheetId="2" r:id="rId3"/>
    <sheet name="índices por sitios" sheetId="3" r:id="rId4"/>
    <sheet name="cálculo disturbio" sheetId="4" r:id="rId5"/>
  </sheets>
  <calcPr calcId="145621"/>
</workbook>
</file>

<file path=xl/calcChain.xml><?xml version="1.0" encoding="utf-8"?>
<calcChain xmlns="http://schemas.openxmlformats.org/spreadsheetml/2006/main">
  <c r="B5" i="4" l="1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G4" i="1"/>
  <c r="J4" i="1"/>
  <c r="P4" i="1"/>
  <c r="G5" i="1"/>
  <c r="J5" i="1"/>
  <c r="P5" i="1"/>
  <c r="G6" i="1"/>
  <c r="J6" i="1"/>
  <c r="P6" i="1"/>
  <c r="G7" i="1"/>
  <c r="J7" i="1"/>
  <c r="P7" i="1"/>
  <c r="G8" i="1"/>
  <c r="J8" i="1"/>
  <c r="P8" i="1"/>
  <c r="G9" i="1"/>
  <c r="J9" i="1"/>
  <c r="P9" i="1"/>
  <c r="G10" i="1"/>
  <c r="J10" i="1"/>
  <c r="P10" i="1"/>
  <c r="G11" i="1"/>
  <c r="J11" i="1"/>
  <c r="P11" i="1"/>
  <c r="G12" i="1"/>
  <c r="J12" i="1"/>
  <c r="P12" i="1"/>
  <c r="G13" i="1"/>
  <c r="J13" i="1"/>
  <c r="P13" i="1"/>
  <c r="G14" i="1"/>
  <c r="J14" i="1"/>
  <c r="P14" i="1"/>
  <c r="G15" i="1"/>
  <c r="J15" i="1"/>
  <c r="P15" i="1"/>
  <c r="G16" i="1"/>
  <c r="J16" i="1"/>
  <c r="P16" i="1"/>
  <c r="G17" i="1"/>
  <c r="J17" i="1"/>
  <c r="P17" i="1"/>
  <c r="G18" i="1"/>
  <c r="J18" i="1"/>
  <c r="P18" i="1"/>
  <c r="X18" i="1"/>
  <c r="G19" i="1"/>
  <c r="J19" i="1"/>
  <c r="P19" i="1"/>
  <c r="G20" i="1"/>
  <c r="J20" i="1"/>
  <c r="P20" i="1"/>
  <c r="G21" i="1"/>
  <c r="J21" i="1"/>
  <c r="P21" i="1"/>
  <c r="G22" i="1"/>
  <c r="J22" i="1"/>
  <c r="P22" i="1"/>
  <c r="G23" i="1"/>
  <c r="J23" i="1"/>
  <c r="P23" i="1"/>
  <c r="G24" i="1"/>
  <c r="J24" i="1"/>
  <c r="P24" i="1"/>
  <c r="G25" i="1"/>
  <c r="J25" i="1"/>
  <c r="P25" i="1"/>
  <c r="G26" i="1"/>
  <c r="J26" i="1"/>
  <c r="P26" i="1"/>
  <c r="G27" i="1"/>
  <c r="J27" i="1"/>
  <c r="P27" i="1"/>
  <c r="G28" i="1"/>
  <c r="J28" i="1"/>
  <c r="P28" i="1"/>
  <c r="G29" i="1"/>
  <c r="J29" i="1"/>
  <c r="P29" i="1"/>
  <c r="G30" i="1"/>
  <c r="J30" i="1"/>
  <c r="P30" i="1"/>
  <c r="G31" i="1"/>
  <c r="J31" i="1"/>
  <c r="P31" i="1"/>
  <c r="G32" i="1"/>
  <c r="J32" i="1"/>
  <c r="P32" i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Q14" i="4" l="1"/>
  <c r="Q12" i="4"/>
  <c r="Q10" i="4"/>
  <c r="Q8" i="4"/>
  <c r="Q6" i="4"/>
  <c r="Q13" i="4"/>
  <c r="Q11" i="4"/>
  <c r="Q9" i="4"/>
  <c r="Q7" i="4"/>
  <c r="Q5" i="4"/>
</calcChain>
</file>

<file path=xl/sharedStrings.xml><?xml version="1.0" encoding="utf-8"?>
<sst xmlns="http://schemas.openxmlformats.org/spreadsheetml/2006/main" count="229" uniqueCount="57">
  <si>
    <t>Arbustos</t>
  </si>
  <si>
    <t>Excretas</t>
  </si>
  <si>
    <t>Caminos</t>
  </si>
  <si>
    <t>Infiltración</t>
  </si>
  <si>
    <t>Cambio de uso</t>
  </si>
  <si>
    <t>Sup. total. modif</t>
  </si>
  <si>
    <t>Localidad</t>
  </si>
  <si>
    <t>Réplica</t>
  </si>
  <si>
    <t>Erosión</t>
  </si>
  <si>
    <t>Machete</t>
  </si>
  <si>
    <t>Ramoneo</t>
  </si>
  <si>
    <t>Normal</t>
  </si>
  <si>
    <t>Total</t>
  </si>
  <si>
    <t>Chivo</t>
  </si>
  <si>
    <t>Otros</t>
  </si>
  <si>
    <t>Chiveros</t>
  </si>
  <si>
    <t>Gente</t>
  </si>
  <si>
    <t>Superficie</t>
  </si>
  <si>
    <t>Camino</t>
  </si>
  <si>
    <t>Razón</t>
  </si>
  <si>
    <t>Cercanía</t>
  </si>
  <si>
    <t>Incendio</t>
  </si>
  <si>
    <t>Adyacen.</t>
  </si>
  <si>
    <t>Islas</t>
  </si>
  <si>
    <t>Sup.global</t>
  </si>
  <si>
    <t>Sup.cambio</t>
  </si>
  <si>
    <t>total</t>
  </si>
  <si>
    <t>(nombre)</t>
  </si>
  <si>
    <t>(#)</t>
  </si>
  <si>
    <t>(conteo)</t>
  </si>
  <si>
    <t>(suma)</t>
  </si>
  <si>
    <t>(m/50)</t>
  </si>
  <si>
    <t>(seg)</t>
  </si>
  <si>
    <t>(c/n)</t>
  </si>
  <si>
    <t>(km)</t>
  </si>
  <si>
    <t>(1/0)</t>
  </si>
  <si>
    <t>(m2)</t>
  </si>
  <si>
    <t>(m)</t>
  </si>
  <si>
    <t>Azumbilla</t>
  </si>
  <si>
    <t>Coapan</t>
  </si>
  <si>
    <t>El Riego</t>
  </si>
  <si>
    <t>Frontera</t>
  </si>
  <si>
    <t>Nopala</t>
  </si>
  <si>
    <t>Tecamachalco</t>
  </si>
  <si>
    <t>Teontepec</t>
  </si>
  <si>
    <t>Teteletitlán</t>
  </si>
  <si>
    <t>Texcala</t>
  </si>
  <si>
    <t>Zapotitlán</t>
  </si>
  <si>
    <t>%cambio</t>
  </si>
  <si>
    <t>%</t>
  </si>
  <si>
    <t>fracción</t>
  </si>
  <si>
    <t>caminos/metro</t>
  </si>
  <si>
    <t>(metros/metro)</t>
  </si>
  <si>
    <t>(camino/normal)</t>
  </si>
  <si>
    <t>(1/km)</t>
  </si>
  <si>
    <t>COEFICIENTES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</si>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</sst>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0" fillId="0" borderId="0" xfId="0" quotePrefix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bio.gob.mx/institucion/proyectos/resultados/InfR166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</xdr:row>
      <xdr:rowOff>0</xdr:rowOff>
    </xdr:from>
    <xdr:ext cx="4991099" cy="969111"/>
    <xdr:sp macro="" textlink="">
      <xdr:nvSpPr>
        <xdr:cNvPr id="2" name="1 CuadroTexto"/>
        <xdr:cNvSpPr txBox="1"/>
      </xdr:nvSpPr>
      <xdr:spPr>
        <a:xfrm>
          <a:off x="1249680" y="838200"/>
          <a:ext cx="4991099" cy="9691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Forma de citar:</a:t>
          </a:r>
        </a:p>
        <a:p>
          <a:pPr algn="just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Peters Recagno, E. y C. Martorell. 2001. Conocimiento y conservación de las mamilarias endémicas del Valle de Tehuacán-Cuicatlán. Universidad Nacional Autónoma de México Instituto de Ecología. </a:t>
          </a:r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Hoja de cálculo SNIB-CONABIO proyecto No. R166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. México D. F. </a:t>
          </a:r>
          <a:endParaRPr lang="es-ES" sz="1200"/>
        </a:p>
      </xdr:txBody>
    </xdr:sp>
    <xdr:clientData/>
  </xdr:oneCellAnchor>
  <xdr:twoCellAnchor>
    <xdr:from>
      <xdr:col>4</xdr:col>
      <xdr:colOff>457200</xdr:colOff>
      <xdr:row>13</xdr:row>
      <xdr:rowOff>9525</xdr:rowOff>
    </xdr:from>
    <xdr:to>
      <xdr:col>7</xdr:col>
      <xdr:colOff>219075</xdr:colOff>
      <xdr:row>15</xdr:row>
      <xdr:rowOff>85725</xdr:rowOff>
    </xdr:to>
    <xdr:sp macro="" textlink="">
      <xdr:nvSpPr>
        <xdr:cNvPr id="3" name="2 CuadroTexto">
          <a:hlinkClick xmlns:r="http://schemas.openxmlformats.org/officeDocument/2006/relationships" r:id="rId1"/>
        </xdr:cNvPr>
        <xdr:cNvSpPr txBox="1"/>
      </xdr:nvSpPr>
      <xdr:spPr>
        <a:xfrm>
          <a:off x="2895600" y="2114550"/>
          <a:ext cx="1590675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innerShdw blurRad="114300">
            <a:prstClr val="black"/>
          </a:innerShdw>
          <a:reflection blurRad="6350" stA="52000" endA="300" endPos="35000" dir="5400000" sy="-100000" algn="bl" rotWithShape="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rgbClr val="FF0000"/>
              </a:solidFill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Ver Informe final</a:t>
          </a:r>
          <a:endParaRPr lang="es-ES" sz="1400">
            <a:solidFill>
              <a:srgbClr val="FF0000"/>
            </a:solidFill>
          </a:endParaRPr>
        </a:p>
        <a:p>
          <a:endParaRPr lang="es-ES"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ColWidth="9.109375"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pane xSplit="1" ySplit="3" topLeftCell="S4" activePane="bottomRight" state="frozen"/>
      <selection pane="topRight" activeCell="B1" sqref="B1"/>
      <selection pane="bottomLeft" activeCell="A4" sqref="A4"/>
      <selection pane="bottomRight" activeCell="X9" sqref="X9"/>
    </sheetView>
  </sheetViews>
  <sheetFormatPr baseColWidth="10" defaultColWidth="9.109375" defaultRowHeight="13.2" x14ac:dyDescent="0.25"/>
  <sheetData>
    <row r="1" spans="1:28" s="4" customFormat="1" x14ac:dyDescent="0.25">
      <c r="A1" s="1"/>
      <c r="B1" s="1"/>
      <c r="C1" s="1"/>
      <c r="D1" s="2" t="s">
        <v>0</v>
      </c>
      <c r="E1" s="2"/>
      <c r="F1" s="2"/>
      <c r="G1" s="3"/>
      <c r="H1" s="2" t="s">
        <v>1</v>
      </c>
      <c r="I1" s="2"/>
      <c r="J1" s="3"/>
      <c r="K1" s="2" t="s">
        <v>2</v>
      </c>
      <c r="L1" s="2"/>
      <c r="M1" s="3"/>
      <c r="N1" s="2" t="s">
        <v>3</v>
      </c>
      <c r="O1" s="2"/>
      <c r="P1" s="3"/>
      <c r="Q1" s="1"/>
      <c r="R1" s="1"/>
      <c r="S1" s="1"/>
      <c r="T1" s="1"/>
      <c r="U1" s="11" t="s">
        <v>4</v>
      </c>
      <c r="V1" s="11"/>
      <c r="W1" s="2" t="s">
        <v>5</v>
      </c>
    </row>
    <row r="2" spans="1:28" s="6" customFormat="1" x14ac:dyDescent="0.25">
      <c r="A2" s="5" t="s">
        <v>6</v>
      </c>
      <c r="B2" s="5" t="s">
        <v>7</v>
      </c>
      <c r="C2" s="5" t="s">
        <v>8</v>
      </c>
      <c r="D2" s="6" t="s">
        <v>9</v>
      </c>
      <c r="E2" s="6" t="s">
        <v>10</v>
      </c>
      <c r="F2" s="6" t="s">
        <v>11</v>
      </c>
      <c r="G2" s="5" t="s">
        <v>12</v>
      </c>
      <c r="H2" s="6" t="s">
        <v>13</v>
      </c>
      <c r="I2" s="6" t="s">
        <v>14</v>
      </c>
      <c r="J2" s="5" t="s">
        <v>12</v>
      </c>
      <c r="K2" s="6" t="s">
        <v>15</v>
      </c>
      <c r="L2" s="6" t="s">
        <v>16</v>
      </c>
      <c r="M2" s="5" t="s">
        <v>17</v>
      </c>
      <c r="N2" s="6" t="s">
        <v>18</v>
      </c>
      <c r="O2" s="6" t="s">
        <v>11</v>
      </c>
      <c r="P2" s="5" t="s">
        <v>19</v>
      </c>
      <c r="Q2" s="5" t="s">
        <v>20</v>
      </c>
      <c r="R2" s="5" t="s">
        <v>21</v>
      </c>
      <c r="S2" s="5" t="s">
        <v>22</v>
      </c>
      <c r="T2" s="5" t="s">
        <v>23</v>
      </c>
      <c r="U2" s="12" t="s">
        <v>24</v>
      </c>
      <c r="V2" s="12" t="s">
        <v>25</v>
      </c>
      <c r="W2" s="6" t="s">
        <v>26</v>
      </c>
    </row>
    <row r="3" spans="1:28" s="8" customFormat="1" x14ac:dyDescent="0.25">
      <c r="A3" s="7" t="s">
        <v>27</v>
      </c>
      <c r="B3" s="7" t="s">
        <v>28</v>
      </c>
      <c r="C3" s="7" t="s">
        <v>29</v>
      </c>
      <c r="D3" s="8" t="s">
        <v>29</v>
      </c>
      <c r="E3" s="8" t="s">
        <v>29</v>
      </c>
      <c r="F3" s="8" t="s">
        <v>29</v>
      </c>
      <c r="G3" s="7" t="s">
        <v>30</v>
      </c>
      <c r="H3" s="8" t="s">
        <v>29</v>
      </c>
      <c r="I3" s="8" t="s">
        <v>29</v>
      </c>
      <c r="J3" s="7" t="s">
        <v>30</v>
      </c>
      <c r="K3" s="8" t="s">
        <v>29</v>
      </c>
      <c r="L3" s="8" t="s">
        <v>29</v>
      </c>
      <c r="M3" s="7" t="s">
        <v>31</v>
      </c>
      <c r="N3" s="8" t="s">
        <v>32</v>
      </c>
      <c r="O3" s="8" t="s">
        <v>32</v>
      </c>
      <c r="P3" s="7" t="s">
        <v>33</v>
      </c>
      <c r="Q3" s="7" t="s">
        <v>34</v>
      </c>
      <c r="R3" s="7" t="s">
        <v>35</v>
      </c>
      <c r="S3" s="7" t="s">
        <v>35</v>
      </c>
      <c r="T3" s="7" t="s">
        <v>35</v>
      </c>
      <c r="U3" t="s">
        <v>36</v>
      </c>
      <c r="V3" t="s">
        <v>36</v>
      </c>
      <c r="W3" s="8" t="s">
        <v>37</v>
      </c>
    </row>
    <row r="4" spans="1:28" s="9" customFormat="1" x14ac:dyDescent="0.25">
      <c r="A4" s="9" t="s">
        <v>38</v>
      </c>
      <c r="B4" s="9">
        <v>1</v>
      </c>
      <c r="C4" s="9">
        <v>1</v>
      </c>
      <c r="D4" s="9">
        <v>0</v>
      </c>
      <c r="E4" s="9">
        <v>5</v>
      </c>
      <c r="F4" s="9">
        <v>130</v>
      </c>
      <c r="G4" s="9">
        <f>SUM(D4:F4)</f>
        <v>135</v>
      </c>
      <c r="H4" s="9">
        <v>1</v>
      </c>
      <c r="I4" s="9">
        <v>0</v>
      </c>
      <c r="J4" s="9">
        <f>SUM(H4:I4)</f>
        <v>1</v>
      </c>
      <c r="K4">
        <v>4</v>
      </c>
      <c r="L4">
        <v>1</v>
      </c>
      <c r="M4" s="9">
        <v>0.01</v>
      </c>
      <c r="N4">
        <v>828.5</v>
      </c>
      <c r="O4">
        <v>170</v>
      </c>
      <c r="P4" s="9">
        <f t="shared" ref="P4:P19" si="0">+N4/O4</f>
        <v>4.8735294117647054</v>
      </c>
      <c r="Q4">
        <v>5</v>
      </c>
      <c r="R4">
        <v>0</v>
      </c>
      <c r="S4">
        <v>0</v>
      </c>
      <c r="T4">
        <v>0</v>
      </c>
      <c r="U4" s="13">
        <v>228093.44</v>
      </c>
      <c r="V4" s="13">
        <v>0</v>
      </c>
      <c r="W4">
        <v>0</v>
      </c>
      <c r="AB4"/>
    </row>
    <row r="5" spans="1:28" s="9" customFormat="1" x14ac:dyDescent="0.25">
      <c r="A5" s="9" t="s">
        <v>38</v>
      </c>
      <c r="B5" s="9">
        <v>2</v>
      </c>
      <c r="C5" s="9">
        <v>1</v>
      </c>
      <c r="D5" s="9">
        <v>0</v>
      </c>
      <c r="E5" s="9">
        <v>0</v>
      </c>
      <c r="F5" s="9">
        <v>176</v>
      </c>
      <c r="G5" s="9">
        <f t="shared" ref="G5:G20" si="1">SUM(D5:F5)</f>
        <v>176</v>
      </c>
      <c r="H5" s="9">
        <v>9</v>
      </c>
      <c r="I5" s="9">
        <v>0</v>
      </c>
      <c r="J5" s="9">
        <f t="shared" ref="J5:J20" si="2">SUM(H5:I5)</f>
        <v>9</v>
      </c>
      <c r="K5">
        <v>5</v>
      </c>
      <c r="L5">
        <v>1</v>
      </c>
      <c r="M5" s="9">
        <v>5.0000000000000001E-3</v>
      </c>
      <c r="N5">
        <v>217</v>
      </c>
      <c r="O5">
        <v>157</v>
      </c>
      <c r="P5" s="9">
        <f t="shared" si="0"/>
        <v>1.3821656050955413</v>
      </c>
      <c r="Q5">
        <v>5</v>
      </c>
      <c r="R5">
        <v>0</v>
      </c>
      <c r="S5">
        <v>0</v>
      </c>
      <c r="T5">
        <v>0</v>
      </c>
      <c r="U5">
        <v>228093.44</v>
      </c>
      <c r="V5">
        <v>0</v>
      </c>
      <c r="W5">
        <v>0</v>
      </c>
      <c r="AB5"/>
    </row>
    <row r="6" spans="1:28" s="9" customFormat="1" x14ac:dyDescent="0.25">
      <c r="A6" s="9" t="s">
        <v>38</v>
      </c>
      <c r="B6" s="9">
        <v>3</v>
      </c>
      <c r="C6" s="9">
        <v>0</v>
      </c>
      <c r="D6" s="9">
        <v>0</v>
      </c>
      <c r="E6" s="9">
        <v>0</v>
      </c>
      <c r="F6" s="9">
        <v>231</v>
      </c>
      <c r="G6" s="9">
        <f t="shared" si="1"/>
        <v>231</v>
      </c>
      <c r="H6" s="9">
        <v>6</v>
      </c>
      <c r="I6" s="9">
        <v>0</v>
      </c>
      <c r="J6" s="9">
        <f t="shared" si="2"/>
        <v>6</v>
      </c>
      <c r="K6">
        <v>15</v>
      </c>
      <c r="L6">
        <v>0</v>
      </c>
      <c r="M6" s="9">
        <v>0</v>
      </c>
      <c r="N6">
        <v>432</v>
      </c>
      <c r="O6">
        <v>118</v>
      </c>
      <c r="P6" s="9">
        <f t="shared" si="0"/>
        <v>3.6610169491525424</v>
      </c>
      <c r="Q6">
        <v>5</v>
      </c>
      <c r="R6">
        <v>1</v>
      </c>
      <c r="S6">
        <v>1</v>
      </c>
      <c r="T6">
        <v>1</v>
      </c>
      <c r="U6">
        <v>228093.44</v>
      </c>
      <c r="V6">
        <v>0</v>
      </c>
      <c r="W6">
        <v>0</v>
      </c>
      <c r="AB6"/>
    </row>
    <row r="7" spans="1:28" s="9" customFormat="1" x14ac:dyDescent="0.25">
      <c r="A7" s="9" t="s">
        <v>39</v>
      </c>
      <c r="B7" s="9">
        <v>1</v>
      </c>
      <c r="C7" s="9">
        <v>4</v>
      </c>
      <c r="D7" s="9">
        <v>2</v>
      </c>
      <c r="E7" s="9">
        <v>20</v>
      </c>
      <c r="F7" s="9">
        <v>18</v>
      </c>
      <c r="G7" s="9">
        <f t="shared" si="1"/>
        <v>40</v>
      </c>
      <c r="H7" s="9">
        <v>3</v>
      </c>
      <c r="I7" s="9">
        <v>0</v>
      </c>
      <c r="J7" s="9">
        <f t="shared" si="2"/>
        <v>3</v>
      </c>
      <c r="K7">
        <v>8</v>
      </c>
      <c r="L7">
        <v>1</v>
      </c>
      <c r="M7" s="9">
        <v>8.0000000000000002E-3</v>
      </c>
      <c r="N7">
        <v>337</v>
      </c>
      <c r="O7">
        <v>169</v>
      </c>
      <c r="P7" s="9">
        <f t="shared" si="0"/>
        <v>1.9940828402366864</v>
      </c>
      <c r="Q7">
        <v>1.9</v>
      </c>
      <c r="R7">
        <v>0</v>
      </c>
      <c r="S7">
        <v>1</v>
      </c>
      <c r="T7">
        <v>1</v>
      </c>
      <c r="U7">
        <v>18115.2</v>
      </c>
      <c r="V7">
        <v>0</v>
      </c>
      <c r="W7">
        <v>0</v>
      </c>
      <c r="AB7"/>
    </row>
    <row r="8" spans="1:28" s="9" customFormat="1" x14ac:dyDescent="0.25">
      <c r="A8" s="9" t="s">
        <v>39</v>
      </c>
      <c r="B8" s="9">
        <v>2</v>
      </c>
      <c r="C8" s="9">
        <v>3</v>
      </c>
      <c r="D8" s="9">
        <v>0</v>
      </c>
      <c r="E8" s="9">
        <v>16</v>
      </c>
      <c r="F8" s="9">
        <v>20</v>
      </c>
      <c r="G8" s="9">
        <f t="shared" si="1"/>
        <v>36</v>
      </c>
      <c r="H8" s="9">
        <v>7</v>
      </c>
      <c r="I8" s="9">
        <v>0</v>
      </c>
      <c r="J8" s="9">
        <f t="shared" si="2"/>
        <v>7</v>
      </c>
      <c r="K8">
        <v>10</v>
      </c>
      <c r="L8">
        <v>0</v>
      </c>
      <c r="M8" s="9">
        <v>0</v>
      </c>
      <c r="N8">
        <v>379</v>
      </c>
      <c r="O8">
        <v>275</v>
      </c>
      <c r="P8" s="9">
        <f t="shared" si="0"/>
        <v>1.3781818181818182</v>
      </c>
      <c r="Q8">
        <v>1.9</v>
      </c>
      <c r="R8">
        <v>0</v>
      </c>
      <c r="S8">
        <v>1</v>
      </c>
      <c r="T8">
        <v>1</v>
      </c>
      <c r="U8">
        <v>18115.2</v>
      </c>
      <c r="V8">
        <v>0</v>
      </c>
      <c r="W8">
        <v>0</v>
      </c>
      <c r="AB8"/>
    </row>
    <row r="9" spans="1:28" s="9" customFormat="1" x14ac:dyDescent="0.25">
      <c r="A9" s="9" t="s">
        <v>39</v>
      </c>
      <c r="B9" s="9">
        <v>3</v>
      </c>
      <c r="C9" s="9">
        <v>9</v>
      </c>
      <c r="D9" s="9">
        <v>0</v>
      </c>
      <c r="E9" s="9">
        <v>17</v>
      </c>
      <c r="F9" s="9">
        <v>21</v>
      </c>
      <c r="G9" s="9">
        <f t="shared" si="1"/>
        <v>38</v>
      </c>
      <c r="H9" s="9">
        <v>5</v>
      </c>
      <c r="I9" s="9">
        <v>0</v>
      </c>
      <c r="J9" s="9">
        <f t="shared" si="2"/>
        <v>5</v>
      </c>
      <c r="K9">
        <v>9</v>
      </c>
      <c r="L9">
        <v>1</v>
      </c>
      <c r="M9" s="9">
        <v>5.5999999999999994E-2</v>
      </c>
      <c r="N9">
        <v>560</v>
      </c>
      <c r="O9">
        <v>299</v>
      </c>
      <c r="P9" s="9">
        <f t="shared" si="0"/>
        <v>1.8729096989966556</v>
      </c>
      <c r="Q9">
        <v>1.9</v>
      </c>
      <c r="R9">
        <v>0</v>
      </c>
      <c r="S9">
        <v>0</v>
      </c>
      <c r="T9">
        <v>1</v>
      </c>
      <c r="U9">
        <v>18115.2</v>
      </c>
      <c r="V9">
        <v>0</v>
      </c>
      <c r="W9">
        <v>0</v>
      </c>
      <c r="AB9"/>
    </row>
    <row r="10" spans="1:28" s="9" customFormat="1" x14ac:dyDescent="0.25">
      <c r="A10" s="9" t="s">
        <v>40</v>
      </c>
      <c r="B10" s="9">
        <v>1</v>
      </c>
      <c r="C10" s="9">
        <v>3</v>
      </c>
      <c r="D10" s="9">
        <v>0</v>
      </c>
      <c r="E10" s="9">
        <v>67</v>
      </c>
      <c r="F10" s="9">
        <v>97</v>
      </c>
      <c r="G10" s="9">
        <f t="shared" si="1"/>
        <v>164</v>
      </c>
      <c r="H10" s="9">
        <v>8</v>
      </c>
      <c r="I10" s="9">
        <v>6</v>
      </c>
      <c r="J10" s="9">
        <f t="shared" si="2"/>
        <v>14</v>
      </c>
      <c r="K10">
        <v>17</v>
      </c>
      <c r="L10">
        <v>0</v>
      </c>
      <c r="M10" s="9">
        <v>0</v>
      </c>
      <c r="N10">
        <v>556</v>
      </c>
      <c r="O10">
        <v>135</v>
      </c>
      <c r="P10" s="9">
        <f t="shared" si="0"/>
        <v>4.1185185185185187</v>
      </c>
      <c r="Q10">
        <v>4</v>
      </c>
      <c r="R10">
        <v>0</v>
      </c>
      <c r="S10">
        <v>1</v>
      </c>
      <c r="T10">
        <v>1</v>
      </c>
      <c r="U10">
        <v>21679</v>
      </c>
      <c r="V10">
        <v>0</v>
      </c>
      <c r="W10">
        <v>0</v>
      </c>
      <c r="AB10"/>
    </row>
    <row r="11" spans="1:28" s="9" customFormat="1" x14ac:dyDescent="0.25">
      <c r="A11" s="9" t="s">
        <v>40</v>
      </c>
      <c r="B11" s="9">
        <v>2</v>
      </c>
      <c r="C11" s="9">
        <v>7</v>
      </c>
      <c r="D11" s="9">
        <v>1</v>
      </c>
      <c r="E11" s="9">
        <v>48</v>
      </c>
      <c r="F11" s="9">
        <v>61</v>
      </c>
      <c r="G11" s="9">
        <f t="shared" si="1"/>
        <v>110</v>
      </c>
      <c r="H11" s="9">
        <v>9</v>
      </c>
      <c r="I11" s="9">
        <v>0</v>
      </c>
      <c r="J11" s="9">
        <f t="shared" si="2"/>
        <v>9</v>
      </c>
      <c r="K11">
        <v>17</v>
      </c>
      <c r="L11">
        <v>1</v>
      </c>
      <c r="M11" s="9">
        <v>1.2E-2</v>
      </c>
      <c r="N11">
        <v>458</v>
      </c>
      <c r="O11">
        <v>119</v>
      </c>
      <c r="P11" s="9">
        <f t="shared" si="0"/>
        <v>3.8487394957983194</v>
      </c>
      <c r="Q11">
        <v>4</v>
      </c>
      <c r="R11">
        <v>0</v>
      </c>
      <c r="S11">
        <v>0</v>
      </c>
      <c r="T11">
        <v>1</v>
      </c>
      <c r="U11">
        <v>21679</v>
      </c>
      <c r="V11">
        <v>0</v>
      </c>
      <c r="W11">
        <v>0</v>
      </c>
      <c r="AB11"/>
    </row>
    <row r="12" spans="1:28" s="9" customFormat="1" x14ac:dyDescent="0.25">
      <c r="A12" s="9" t="s">
        <v>40</v>
      </c>
      <c r="B12" s="9">
        <v>3</v>
      </c>
      <c r="C12" s="9">
        <v>0</v>
      </c>
      <c r="D12" s="9">
        <v>1</v>
      </c>
      <c r="E12" s="9">
        <v>47</v>
      </c>
      <c r="F12" s="9">
        <v>63</v>
      </c>
      <c r="G12" s="9">
        <f t="shared" si="1"/>
        <v>111</v>
      </c>
      <c r="H12" s="9">
        <v>9</v>
      </c>
      <c r="I12" s="9">
        <v>0</v>
      </c>
      <c r="J12" s="9">
        <f t="shared" si="2"/>
        <v>9</v>
      </c>
      <c r="K12">
        <v>17</v>
      </c>
      <c r="L12">
        <v>1</v>
      </c>
      <c r="M12" s="9">
        <v>8.0000000000000002E-3</v>
      </c>
      <c r="N12">
        <v>372</v>
      </c>
      <c r="O12">
        <v>231</v>
      </c>
      <c r="P12" s="9">
        <f t="shared" si="0"/>
        <v>1.6103896103896105</v>
      </c>
      <c r="Q12">
        <v>4</v>
      </c>
      <c r="R12">
        <v>0</v>
      </c>
      <c r="S12">
        <v>0</v>
      </c>
      <c r="T12">
        <v>1</v>
      </c>
      <c r="U12">
        <v>21679</v>
      </c>
      <c r="V12">
        <v>0</v>
      </c>
      <c r="W12">
        <v>0</v>
      </c>
      <c r="AB12"/>
    </row>
    <row r="13" spans="1:28" s="9" customFormat="1" x14ac:dyDescent="0.25">
      <c r="A13" s="9" t="s">
        <v>41</v>
      </c>
      <c r="B13" s="9">
        <v>1</v>
      </c>
      <c r="C13" s="9">
        <v>0</v>
      </c>
      <c r="D13" s="9">
        <v>0</v>
      </c>
      <c r="E13" s="9">
        <v>19</v>
      </c>
      <c r="F13" s="9">
        <v>105</v>
      </c>
      <c r="G13" s="9">
        <f t="shared" si="1"/>
        <v>124</v>
      </c>
      <c r="H13" s="9">
        <v>1</v>
      </c>
      <c r="I13" s="9">
        <v>6</v>
      </c>
      <c r="J13" s="9">
        <f t="shared" si="2"/>
        <v>7</v>
      </c>
      <c r="K13">
        <v>16</v>
      </c>
      <c r="L13">
        <v>2</v>
      </c>
      <c r="M13" s="9">
        <v>4.5999999999999999E-2</v>
      </c>
      <c r="N13">
        <v>709</v>
      </c>
      <c r="O13">
        <v>109</v>
      </c>
      <c r="P13" s="9">
        <f t="shared" si="0"/>
        <v>6.5045871559633026</v>
      </c>
      <c r="Q13">
        <v>4</v>
      </c>
      <c r="R13">
        <v>0</v>
      </c>
      <c r="S13">
        <v>0</v>
      </c>
      <c r="T13">
        <v>0</v>
      </c>
      <c r="U13">
        <v>15360</v>
      </c>
      <c r="V13">
        <v>0</v>
      </c>
      <c r="W13">
        <v>0</v>
      </c>
      <c r="AB13"/>
    </row>
    <row r="14" spans="1:28" s="9" customFormat="1" x14ac:dyDescent="0.25">
      <c r="A14" s="9" t="s">
        <v>41</v>
      </c>
      <c r="B14" s="9">
        <v>2</v>
      </c>
      <c r="C14" s="9">
        <v>0</v>
      </c>
      <c r="D14" s="9">
        <v>0</v>
      </c>
      <c r="E14" s="9">
        <v>22</v>
      </c>
      <c r="F14" s="9">
        <v>107</v>
      </c>
      <c r="G14" s="9">
        <f t="shared" si="1"/>
        <v>129</v>
      </c>
      <c r="H14" s="9">
        <v>0</v>
      </c>
      <c r="I14" s="9">
        <v>6</v>
      </c>
      <c r="J14" s="9">
        <f t="shared" si="2"/>
        <v>6</v>
      </c>
      <c r="K14">
        <v>15</v>
      </c>
      <c r="L14">
        <v>0</v>
      </c>
      <c r="M14" s="9">
        <v>0</v>
      </c>
      <c r="N14">
        <v>890</v>
      </c>
      <c r="O14">
        <v>230</v>
      </c>
      <c r="P14" s="9">
        <f t="shared" si="0"/>
        <v>3.8695652173913042</v>
      </c>
      <c r="Q14">
        <v>4</v>
      </c>
      <c r="R14">
        <v>0</v>
      </c>
      <c r="S14">
        <v>0</v>
      </c>
      <c r="T14">
        <v>0</v>
      </c>
      <c r="U14">
        <v>15360</v>
      </c>
      <c r="V14">
        <v>0</v>
      </c>
      <c r="W14">
        <v>0</v>
      </c>
    </row>
    <row r="15" spans="1:28" s="9" customFormat="1" x14ac:dyDescent="0.25">
      <c r="A15" s="9" t="s">
        <v>41</v>
      </c>
      <c r="B15" s="9">
        <v>3</v>
      </c>
      <c r="C15" s="9">
        <v>0</v>
      </c>
      <c r="D15" s="9">
        <v>0</v>
      </c>
      <c r="E15" s="9">
        <v>17</v>
      </c>
      <c r="F15" s="9">
        <v>94</v>
      </c>
      <c r="G15" s="9">
        <f t="shared" si="1"/>
        <v>111</v>
      </c>
      <c r="H15" s="9">
        <v>0</v>
      </c>
      <c r="I15" s="9">
        <v>4</v>
      </c>
      <c r="J15" s="9">
        <f t="shared" si="2"/>
        <v>4</v>
      </c>
      <c r="K15">
        <v>12</v>
      </c>
      <c r="L15">
        <v>0</v>
      </c>
      <c r="M15" s="9">
        <v>0</v>
      </c>
      <c r="N15">
        <v>470</v>
      </c>
      <c r="O15">
        <v>83</v>
      </c>
      <c r="P15" s="9">
        <f t="shared" si="0"/>
        <v>5.6626506024096388</v>
      </c>
      <c r="Q15">
        <v>4</v>
      </c>
      <c r="R15">
        <v>0</v>
      </c>
      <c r="S15">
        <v>0</v>
      </c>
      <c r="T15">
        <v>0</v>
      </c>
      <c r="U15">
        <v>15360</v>
      </c>
      <c r="V15">
        <v>0</v>
      </c>
      <c r="W15">
        <v>0</v>
      </c>
    </row>
    <row r="16" spans="1:28" s="9" customFormat="1" x14ac:dyDescent="0.25">
      <c r="A16" s="9" t="s">
        <v>42</v>
      </c>
      <c r="B16" s="9">
        <v>1</v>
      </c>
      <c r="C16" s="9">
        <v>0</v>
      </c>
      <c r="D16" s="9">
        <v>0</v>
      </c>
      <c r="E16" s="9">
        <v>32</v>
      </c>
      <c r="F16" s="9">
        <v>84</v>
      </c>
      <c r="G16" s="9">
        <f t="shared" si="1"/>
        <v>116</v>
      </c>
      <c r="H16" s="9">
        <v>9</v>
      </c>
      <c r="I16" s="9">
        <v>2</v>
      </c>
      <c r="J16" s="9">
        <f t="shared" si="2"/>
        <v>11</v>
      </c>
      <c r="K16">
        <v>13</v>
      </c>
      <c r="L16">
        <v>1</v>
      </c>
      <c r="M16" s="9">
        <v>0.06</v>
      </c>
      <c r="N16">
        <v>348</v>
      </c>
      <c r="O16">
        <v>115</v>
      </c>
      <c r="P16" s="9">
        <f t="shared" si="0"/>
        <v>3.026086956521739</v>
      </c>
      <c r="Q16">
        <v>3.0000003000000302</v>
      </c>
      <c r="R16">
        <v>0</v>
      </c>
      <c r="S16">
        <v>0</v>
      </c>
      <c r="T16">
        <v>0</v>
      </c>
      <c r="U16">
        <v>10480</v>
      </c>
      <c r="V16">
        <v>0</v>
      </c>
      <c r="W16">
        <v>0</v>
      </c>
    </row>
    <row r="17" spans="1:24" s="9" customFormat="1" x14ac:dyDescent="0.25">
      <c r="A17" s="9" t="s">
        <v>42</v>
      </c>
      <c r="B17" s="9">
        <v>2</v>
      </c>
      <c r="C17" s="9">
        <v>0</v>
      </c>
      <c r="D17" s="9">
        <v>0</v>
      </c>
      <c r="E17" s="9">
        <v>25</v>
      </c>
      <c r="F17" s="9">
        <v>96</v>
      </c>
      <c r="G17" s="9">
        <f t="shared" si="1"/>
        <v>121</v>
      </c>
      <c r="H17" s="9">
        <v>9</v>
      </c>
      <c r="I17" s="9">
        <v>1</v>
      </c>
      <c r="J17" s="9">
        <f t="shared" si="2"/>
        <v>10</v>
      </c>
      <c r="K17">
        <v>13</v>
      </c>
      <c r="L17">
        <v>0</v>
      </c>
      <c r="M17" s="9">
        <v>0</v>
      </c>
      <c r="N17">
        <v>286</v>
      </c>
      <c r="O17">
        <v>85</v>
      </c>
      <c r="P17" s="9">
        <f t="shared" si="0"/>
        <v>3.3647058823529412</v>
      </c>
      <c r="Q17">
        <v>3.0000003000000302</v>
      </c>
      <c r="R17">
        <v>0</v>
      </c>
      <c r="S17">
        <v>0</v>
      </c>
      <c r="T17">
        <v>0</v>
      </c>
      <c r="U17">
        <v>10480</v>
      </c>
      <c r="V17">
        <v>0</v>
      </c>
      <c r="W17">
        <v>0</v>
      </c>
    </row>
    <row r="18" spans="1:24" s="9" customFormat="1" x14ac:dyDescent="0.25">
      <c r="A18" s="9" t="s">
        <v>43</v>
      </c>
      <c r="B18" s="9">
        <v>1</v>
      </c>
      <c r="C18" s="9">
        <v>0</v>
      </c>
      <c r="D18" s="9">
        <v>2</v>
      </c>
      <c r="E18" s="9">
        <v>22</v>
      </c>
      <c r="F18" s="9">
        <v>29</v>
      </c>
      <c r="G18" s="9">
        <f t="shared" si="1"/>
        <v>53</v>
      </c>
      <c r="H18" s="9">
        <v>9</v>
      </c>
      <c r="I18" s="9">
        <v>0</v>
      </c>
      <c r="J18" s="9">
        <f t="shared" si="2"/>
        <v>9</v>
      </c>
      <c r="K18">
        <v>13</v>
      </c>
      <c r="L18">
        <v>0</v>
      </c>
      <c r="M18" s="9">
        <v>0</v>
      </c>
      <c r="N18">
        <v>276</v>
      </c>
      <c r="O18">
        <v>231</v>
      </c>
      <c r="P18" s="9">
        <f t="shared" si="0"/>
        <v>1.1948051948051948</v>
      </c>
      <c r="Q18">
        <v>1.8</v>
      </c>
      <c r="R18">
        <v>0</v>
      </c>
      <c r="S18">
        <v>0</v>
      </c>
      <c r="T18">
        <v>1</v>
      </c>
      <c r="U18">
        <v>39984</v>
      </c>
      <c r="V18">
        <v>265</v>
      </c>
      <c r="W18">
        <v>12</v>
      </c>
      <c r="X18" s="9" t="e">
        <f>SUM(#REF!)</f>
        <v>#REF!</v>
      </c>
    </row>
    <row r="19" spans="1:24" s="9" customFormat="1" x14ac:dyDescent="0.25">
      <c r="A19" s="9" t="s">
        <v>43</v>
      </c>
      <c r="B19" s="9">
        <v>2</v>
      </c>
      <c r="C19" s="9">
        <v>0</v>
      </c>
      <c r="D19" s="9">
        <v>0</v>
      </c>
      <c r="E19" s="9">
        <v>15</v>
      </c>
      <c r="F19" s="9">
        <v>45</v>
      </c>
      <c r="G19" s="9">
        <f t="shared" si="1"/>
        <v>60</v>
      </c>
      <c r="H19" s="9">
        <v>10</v>
      </c>
      <c r="I19" s="9">
        <v>0</v>
      </c>
      <c r="J19" s="9">
        <f t="shared" si="2"/>
        <v>10</v>
      </c>
      <c r="K19">
        <v>27</v>
      </c>
      <c r="L19">
        <v>0</v>
      </c>
      <c r="M19" s="9">
        <v>0</v>
      </c>
      <c r="N19">
        <v>801</v>
      </c>
      <c r="O19">
        <v>344</v>
      </c>
      <c r="P19" s="9">
        <f t="shared" si="0"/>
        <v>2.3284883720930232</v>
      </c>
      <c r="Q19">
        <v>1.8</v>
      </c>
      <c r="R19">
        <v>0</v>
      </c>
      <c r="S19">
        <v>1</v>
      </c>
      <c r="T19">
        <v>1</v>
      </c>
      <c r="U19">
        <v>39984</v>
      </c>
      <c r="V19">
        <v>0</v>
      </c>
      <c r="W19">
        <v>0</v>
      </c>
    </row>
    <row r="20" spans="1:24" s="9" customFormat="1" x14ac:dyDescent="0.25">
      <c r="A20" s="9" t="s">
        <v>43</v>
      </c>
      <c r="B20" s="9">
        <v>3</v>
      </c>
      <c r="C20" s="9">
        <v>2</v>
      </c>
      <c r="D20" s="9">
        <v>1</v>
      </c>
      <c r="E20" s="9">
        <v>14</v>
      </c>
      <c r="F20" s="9">
        <v>41</v>
      </c>
      <c r="G20" s="9">
        <f t="shared" si="1"/>
        <v>56</v>
      </c>
      <c r="H20" s="9">
        <v>9</v>
      </c>
      <c r="I20" s="9">
        <v>0</v>
      </c>
      <c r="J20" s="9">
        <f t="shared" si="2"/>
        <v>9</v>
      </c>
      <c r="K20">
        <v>19</v>
      </c>
      <c r="L20">
        <v>1</v>
      </c>
      <c r="M20" s="9">
        <v>0.08</v>
      </c>
      <c r="N20">
        <v>382</v>
      </c>
      <c r="O20">
        <v>330</v>
      </c>
      <c r="P20" s="9">
        <f t="shared" ref="P20:P32" si="3">+N20/O20</f>
        <v>1.1575757575757575</v>
      </c>
      <c r="Q20">
        <v>1.8</v>
      </c>
      <c r="R20">
        <v>0</v>
      </c>
      <c r="S20">
        <v>1</v>
      </c>
      <c r="T20">
        <v>1</v>
      </c>
      <c r="U20">
        <v>39984</v>
      </c>
      <c r="V20">
        <v>2800</v>
      </c>
      <c r="W20">
        <v>0</v>
      </c>
    </row>
    <row r="21" spans="1:24" s="9" customFormat="1" x14ac:dyDescent="0.25">
      <c r="A21" s="9" t="s">
        <v>44</v>
      </c>
      <c r="B21" s="9">
        <v>1</v>
      </c>
      <c r="C21" s="9">
        <v>9</v>
      </c>
      <c r="D21" s="9">
        <v>0</v>
      </c>
      <c r="E21" s="9">
        <v>31</v>
      </c>
      <c r="F21" s="9">
        <v>113</v>
      </c>
      <c r="G21" s="9">
        <f t="shared" ref="G21:G32" si="4">SUM(D21:F21)</f>
        <v>144</v>
      </c>
      <c r="H21" s="9">
        <v>10</v>
      </c>
      <c r="I21" s="9">
        <v>0</v>
      </c>
      <c r="J21" s="9">
        <f t="shared" ref="J21:J32" si="5">SUM(H21:I21)</f>
        <v>10</v>
      </c>
      <c r="K21">
        <v>23</v>
      </c>
      <c r="L21">
        <v>2</v>
      </c>
      <c r="M21" s="9">
        <v>0.02</v>
      </c>
      <c r="N21">
        <v>372</v>
      </c>
      <c r="O21">
        <v>110</v>
      </c>
      <c r="P21" s="9">
        <f t="shared" si="3"/>
        <v>3.3818181818181818</v>
      </c>
      <c r="Q21">
        <v>5.8</v>
      </c>
      <c r="R21">
        <v>0</v>
      </c>
      <c r="S21">
        <v>0</v>
      </c>
      <c r="T21">
        <v>1</v>
      </c>
      <c r="U21">
        <v>134568</v>
      </c>
      <c r="V21">
        <v>0</v>
      </c>
      <c r="W21">
        <v>11.2</v>
      </c>
    </row>
    <row r="22" spans="1:24" s="9" customFormat="1" x14ac:dyDescent="0.25">
      <c r="A22" s="9" t="s">
        <v>44</v>
      </c>
      <c r="B22" s="9">
        <v>2</v>
      </c>
      <c r="C22" s="9">
        <v>7</v>
      </c>
      <c r="D22" s="9">
        <v>0</v>
      </c>
      <c r="E22" s="9">
        <v>38</v>
      </c>
      <c r="F22" s="9">
        <v>57</v>
      </c>
      <c r="G22" s="9">
        <f t="shared" si="4"/>
        <v>95</v>
      </c>
      <c r="H22" s="9">
        <v>9</v>
      </c>
      <c r="I22" s="9">
        <v>0</v>
      </c>
      <c r="J22" s="9">
        <f t="shared" si="5"/>
        <v>9</v>
      </c>
      <c r="K22">
        <v>21</v>
      </c>
      <c r="L22">
        <v>0</v>
      </c>
      <c r="M22" s="9">
        <v>0</v>
      </c>
      <c r="N22">
        <v>323</v>
      </c>
      <c r="O22">
        <v>49</v>
      </c>
      <c r="P22" s="9">
        <f t="shared" si="3"/>
        <v>6.591836734693878</v>
      </c>
      <c r="Q22">
        <v>5.8</v>
      </c>
      <c r="R22">
        <v>0</v>
      </c>
      <c r="S22">
        <v>0</v>
      </c>
      <c r="T22">
        <v>1</v>
      </c>
      <c r="U22">
        <v>134568</v>
      </c>
      <c r="V22">
        <v>0</v>
      </c>
      <c r="W22">
        <v>10.5</v>
      </c>
    </row>
    <row r="23" spans="1:24" s="9" customFormat="1" x14ac:dyDescent="0.25">
      <c r="A23" s="9" t="s">
        <v>44</v>
      </c>
      <c r="B23" s="9">
        <v>3</v>
      </c>
      <c r="C23" s="9">
        <v>1</v>
      </c>
      <c r="D23" s="9">
        <v>1</v>
      </c>
      <c r="E23" s="9">
        <v>31</v>
      </c>
      <c r="F23" s="9">
        <v>17</v>
      </c>
      <c r="G23" s="9">
        <f t="shared" si="4"/>
        <v>49</v>
      </c>
      <c r="H23" s="9">
        <v>8</v>
      </c>
      <c r="I23" s="9">
        <v>2</v>
      </c>
      <c r="J23" s="9">
        <f t="shared" si="5"/>
        <v>10</v>
      </c>
      <c r="K23">
        <v>25</v>
      </c>
      <c r="L23">
        <v>0</v>
      </c>
      <c r="M23" s="9">
        <v>0</v>
      </c>
      <c r="N23">
        <v>785</v>
      </c>
      <c r="O23">
        <v>119</v>
      </c>
      <c r="P23" s="9">
        <f t="shared" si="3"/>
        <v>6.5966386554621845</v>
      </c>
      <c r="Q23">
        <v>5.8</v>
      </c>
      <c r="R23">
        <v>0</v>
      </c>
      <c r="S23">
        <v>0</v>
      </c>
      <c r="T23">
        <v>1</v>
      </c>
      <c r="U23">
        <v>134568</v>
      </c>
      <c r="V23">
        <v>0</v>
      </c>
      <c r="W23">
        <v>0</v>
      </c>
    </row>
    <row r="24" spans="1:24" s="9" customFormat="1" x14ac:dyDescent="0.25">
      <c r="A24" s="9" t="s">
        <v>45</v>
      </c>
      <c r="B24" s="9">
        <v>1</v>
      </c>
      <c r="C24" s="9">
        <v>0</v>
      </c>
      <c r="D24" s="9">
        <v>0</v>
      </c>
      <c r="E24" s="9">
        <v>75</v>
      </c>
      <c r="F24" s="9">
        <v>31</v>
      </c>
      <c r="G24" s="9">
        <f t="shared" si="4"/>
        <v>106</v>
      </c>
      <c r="H24" s="9">
        <v>7</v>
      </c>
      <c r="I24" s="9">
        <v>0</v>
      </c>
      <c r="J24" s="9">
        <f t="shared" si="5"/>
        <v>7</v>
      </c>
      <c r="K24">
        <v>14</v>
      </c>
      <c r="L24">
        <v>0</v>
      </c>
      <c r="M24" s="9">
        <v>0</v>
      </c>
      <c r="N24">
        <v>201</v>
      </c>
      <c r="O24">
        <v>176</v>
      </c>
      <c r="P24" s="9">
        <f t="shared" si="3"/>
        <v>1.1420454545454546</v>
      </c>
      <c r="Q24">
        <v>4</v>
      </c>
      <c r="R24">
        <v>0</v>
      </c>
      <c r="S24">
        <v>0</v>
      </c>
      <c r="T24">
        <v>0</v>
      </c>
      <c r="U24">
        <v>7350</v>
      </c>
      <c r="V24">
        <v>0</v>
      </c>
      <c r="W24">
        <v>0</v>
      </c>
    </row>
    <row r="25" spans="1:24" s="9" customFormat="1" x14ac:dyDescent="0.25">
      <c r="A25" s="9" t="s">
        <v>45</v>
      </c>
      <c r="B25" s="9">
        <v>2</v>
      </c>
      <c r="C25" s="9">
        <v>2</v>
      </c>
      <c r="D25" s="9">
        <v>1</v>
      </c>
      <c r="E25" s="9">
        <v>67</v>
      </c>
      <c r="F25" s="9">
        <v>47</v>
      </c>
      <c r="G25" s="9">
        <f t="shared" si="4"/>
        <v>115</v>
      </c>
      <c r="H25" s="9">
        <v>8</v>
      </c>
      <c r="I25" s="9">
        <v>4</v>
      </c>
      <c r="J25" s="9">
        <f t="shared" si="5"/>
        <v>12</v>
      </c>
      <c r="K25">
        <v>17</v>
      </c>
      <c r="L25">
        <v>1</v>
      </c>
      <c r="M25" s="9">
        <v>3.2000000000000001E-2</v>
      </c>
      <c r="N25">
        <v>295</v>
      </c>
      <c r="O25">
        <v>290</v>
      </c>
      <c r="P25" s="9">
        <f t="shared" si="3"/>
        <v>1.0172413793103448</v>
      </c>
      <c r="Q25">
        <v>4</v>
      </c>
      <c r="R25">
        <v>0</v>
      </c>
      <c r="S25">
        <v>1</v>
      </c>
      <c r="T25">
        <v>1</v>
      </c>
      <c r="U25">
        <v>7350</v>
      </c>
      <c r="V25">
        <v>3615</v>
      </c>
      <c r="W25">
        <v>0</v>
      </c>
    </row>
    <row r="26" spans="1:24" s="9" customFormat="1" x14ac:dyDescent="0.25">
      <c r="A26" s="9" t="s">
        <v>45</v>
      </c>
      <c r="B26" s="9">
        <v>3</v>
      </c>
      <c r="C26" s="9">
        <v>1</v>
      </c>
      <c r="D26" s="9">
        <v>0</v>
      </c>
      <c r="E26" s="9">
        <v>103</v>
      </c>
      <c r="F26" s="9">
        <v>73</v>
      </c>
      <c r="G26" s="9">
        <f t="shared" si="4"/>
        <v>176</v>
      </c>
      <c r="H26" s="9">
        <v>9</v>
      </c>
      <c r="I26" s="9">
        <v>1</v>
      </c>
      <c r="J26" s="9">
        <f t="shared" si="5"/>
        <v>10</v>
      </c>
      <c r="K26">
        <v>19</v>
      </c>
      <c r="L26">
        <v>1</v>
      </c>
      <c r="M26" s="9">
        <v>6.0000000000000001E-3</v>
      </c>
      <c r="N26">
        <v>325</v>
      </c>
      <c r="O26">
        <v>325</v>
      </c>
      <c r="P26" s="9">
        <f t="shared" si="3"/>
        <v>1</v>
      </c>
      <c r="Q26">
        <v>4</v>
      </c>
      <c r="R26">
        <v>0</v>
      </c>
      <c r="S26">
        <v>0</v>
      </c>
      <c r="T26">
        <v>0</v>
      </c>
      <c r="U26">
        <v>7350</v>
      </c>
      <c r="V26">
        <v>1770</v>
      </c>
      <c r="W26">
        <v>0</v>
      </c>
    </row>
    <row r="27" spans="1:24" s="9" customFormat="1" x14ac:dyDescent="0.25">
      <c r="A27" s="9" t="s">
        <v>46</v>
      </c>
      <c r="B27" s="9">
        <v>1</v>
      </c>
      <c r="C27" s="9">
        <v>0</v>
      </c>
      <c r="D27" s="9">
        <v>0</v>
      </c>
      <c r="E27" s="9">
        <v>24</v>
      </c>
      <c r="F27" s="9">
        <v>13</v>
      </c>
      <c r="G27" s="9">
        <f t="shared" si="4"/>
        <v>37</v>
      </c>
      <c r="H27" s="9">
        <v>1</v>
      </c>
      <c r="I27" s="9">
        <v>0</v>
      </c>
      <c r="J27" s="9">
        <f t="shared" si="5"/>
        <v>1</v>
      </c>
      <c r="K27">
        <v>20</v>
      </c>
      <c r="L27">
        <v>1</v>
      </c>
      <c r="M27" s="9">
        <v>6.0000000000000001E-3</v>
      </c>
      <c r="N27">
        <v>399</v>
      </c>
      <c r="O27">
        <v>153</v>
      </c>
      <c r="P27" s="9">
        <f t="shared" si="3"/>
        <v>2.607843137254902</v>
      </c>
      <c r="Q27">
        <v>2</v>
      </c>
      <c r="R27">
        <v>0</v>
      </c>
      <c r="S27">
        <v>1</v>
      </c>
      <c r="T27">
        <v>0</v>
      </c>
      <c r="U27">
        <v>47320</v>
      </c>
      <c r="V27">
        <v>300</v>
      </c>
      <c r="W27">
        <v>0</v>
      </c>
    </row>
    <row r="28" spans="1:24" s="9" customFormat="1" x14ac:dyDescent="0.25">
      <c r="A28" s="9" t="s">
        <v>46</v>
      </c>
      <c r="B28" s="9">
        <v>2</v>
      </c>
      <c r="C28" s="9">
        <v>1</v>
      </c>
      <c r="D28" s="9">
        <v>0</v>
      </c>
      <c r="E28" s="9">
        <v>35</v>
      </c>
      <c r="F28" s="9">
        <v>43</v>
      </c>
      <c r="G28" s="9">
        <f t="shared" si="4"/>
        <v>78</v>
      </c>
      <c r="H28" s="9">
        <v>6</v>
      </c>
      <c r="I28" s="9">
        <v>2</v>
      </c>
      <c r="J28" s="9">
        <f t="shared" si="5"/>
        <v>8</v>
      </c>
      <c r="K28">
        <v>17</v>
      </c>
      <c r="L28">
        <v>2</v>
      </c>
      <c r="M28" s="9">
        <v>6.5000000000000002E-2</v>
      </c>
      <c r="N28">
        <v>761</v>
      </c>
      <c r="O28">
        <v>146</v>
      </c>
      <c r="P28" s="9">
        <f t="shared" si="3"/>
        <v>5.2123287671232879</v>
      </c>
      <c r="Q28">
        <v>2</v>
      </c>
      <c r="R28">
        <v>0</v>
      </c>
      <c r="S28">
        <v>1</v>
      </c>
      <c r="T28">
        <v>1</v>
      </c>
      <c r="U28">
        <v>47320</v>
      </c>
      <c r="V28">
        <v>0</v>
      </c>
      <c r="W28">
        <v>0</v>
      </c>
    </row>
    <row r="29" spans="1:24" s="9" customFormat="1" x14ac:dyDescent="0.25">
      <c r="A29" s="9" t="s">
        <v>46</v>
      </c>
      <c r="B29" s="9">
        <v>3</v>
      </c>
      <c r="C29" s="9">
        <v>1</v>
      </c>
      <c r="D29" s="9">
        <v>0</v>
      </c>
      <c r="E29" s="9">
        <v>47</v>
      </c>
      <c r="F29" s="9">
        <v>33</v>
      </c>
      <c r="G29" s="9">
        <f t="shared" si="4"/>
        <v>80</v>
      </c>
      <c r="H29" s="9">
        <v>8</v>
      </c>
      <c r="I29" s="9">
        <v>2</v>
      </c>
      <c r="J29" s="9">
        <f t="shared" si="5"/>
        <v>10</v>
      </c>
      <c r="K29">
        <v>19</v>
      </c>
      <c r="L29">
        <v>0</v>
      </c>
      <c r="M29" s="9">
        <v>0</v>
      </c>
      <c r="N29">
        <v>178</v>
      </c>
      <c r="O29">
        <v>84</v>
      </c>
      <c r="P29" s="9">
        <f t="shared" si="3"/>
        <v>2.1190476190476191</v>
      </c>
      <c r="Q29">
        <v>2</v>
      </c>
      <c r="R29">
        <v>0</v>
      </c>
      <c r="S29">
        <v>1</v>
      </c>
      <c r="T29">
        <v>0</v>
      </c>
      <c r="U29">
        <v>47320</v>
      </c>
      <c r="V29">
        <v>0</v>
      </c>
      <c r="W29">
        <v>0</v>
      </c>
    </row>
    <row r="30" spans="1:24" s="9" customFormat="1" x14ac:dyDescent="0.25">
      <c r="A30" s="9" t="s">
        <v>47</v>
      </c>
      <c r="B30" s="9">
        <v>1</v>
      </c>
      <c r="C30" s="9">
        <v>0</v>
      </c>
      <c r="D30" s="9">
        <v>0</v>
      </c>
      <c r="E30" s="9">
        <v>21</v>
      </c>
      <c r="F30" s="9">
        <v>62</v>
      </c>
      <c r="G30" s="9">
        <f t="shared" si="4"/>
        <v>83</v>
      </c>
      <c r="H30" s="9">
        <v>5</v>
      </c>
      <c r="I30" s="9">
        <v>1</v>
      </c>
      <c r="J30" s="9">
        <f t="shared" si="5"/>
        <v>6</v>
      </c>
      <c r="K30">
        <v>14</v>
      </c>
      <c r="L30">
        <v>0</v>
      </c>
      <c r="M30" s="9">
        <v>0</v>
      </c>
      <c r="N30">
        <v>351</v>
      </c>
      <c r="O30">
        <v>209</v>
      </c>
      <c r="P30" s="9">
        <f t="shared" si="3"/>
        <v>1.6794258373205742</v>
      </c>
      <c r="Q30">
        <v>3.1</v>
      </c>
      <c r="R30">
        <v>0</v>
      </c>
      <c r="S30">
        <v>0</v>
      </c>
      <c r="T30">
        <v>0</v>
      </c>
      <c r="U30">
        <v>400013</v>
      </c>
      <c r="V30">
        <v>0</v>
      </c>
      <c r="W30">
        <v>0</v>
      </c>
    </row>
    <row r="31" spans="1:24" s="9" customFormat="1" x14ac:dyDescent="0.25">
      <c r="A31" s="9" t="s">
        <v>47</v>
      </c>
      <c r="B31" s="9">
        <v>2</v>
      </c>
      <c r="C31" s="9">
        <v>2</v>
      </c>
      <c r="D31" s="9">
        <v>0</v>
      </c>
      <c r="E31" s="9">
        <v>32</v>
      </c>
      <c r="F31" s="9">
        <v>91</v>
      </c>
      <c r="G31" s="9">
        <f t="shared" si="4"/>
        <v>123</v>
      </c>
      <c r="H31" s="9">
        <v>8</v>
      </c>
      <c r="I31" s="9">
        <v>0</v>
      </c>
      <c r="J31" s="9">
        <f t="shared" si="5"/>
        <v>8</v>
      </c>
      <c r="K31">
        <v>17</v>
      </c>
      <c r="L31">
        <v>1</v>
      </c>
      <c r="M31" s="9">
        <v>6.0000000000000001E-3</v>
      </c>
      <c r="N31">
        <v>458</v>
      </c>
      <c r="O31">
        <v>398</v>
      </c>
      <c r="P31" s="9">
        <f t="shared" si="3"/>
        <v>1.1507537688442211</v>
      </c>
      <c r="Q31">
        <v>3.1</v>
      </c>
      <c r="R31">
        <v>0</v>
      </c>
      <c r="S31">
        <v>0</v>
      </c>
      <c r="T31">
        <v>1</v>
      </c>
      <c r="U31">
        <v>400013</v>
      </c>
      <c r="V31">
        <v>0</v>
      </c>
      <c r="W31">
        <v>0</v>
      </c>
    </row>
    <row r="32" spans="1:24" s="9" customFormat="1" x14ac:dyDescent="0.25">
      <c r="A32" s="9" t="s">
        <v>47</v>
      </c>
      <c r="B32" s="9">
        <v>3</v>
      </c>
      <c r="C32" s="9">
        <v>0</v>
      </c>
      <c r="D32" s="9">
        <v>0</v>
      </c>
      <c r="E32" s="9">
        <v>25</v>
      </c>
      <c r="F32" s="9">
        <v>59</v>
      </c>
      <c r="G32" s="9">
        <f t="shared" si="4"/>
        <v>84</v>
      </c>
      <c r="H32" s="9">
        <v>5</v>
      </c>
      <c r="I32" s="9">
        <v>4</v>
      </c>
      <c r="J32" s="9">
        <f t="shared" si="5"/>
        <v>9</v>
      </c>
      <c r="K32">
        <v>15</v>
      </c>
      <c r="L32">
        <v>0</v>
      </c>
      <c r="M32" s="9">
        <v>0</v>
      </c>
      <c r="N32">
        <v>479</v>
      </c>
      <c r="O32">
        <v>110</v>
      </c>
      <c r="P32" s="9">
        <f t="shared" si="3"/>
        <v>4.3545454545454545</v>
      </c>
      <c r="Q32">
        <v>3.1</v>
      </c>
      <c r="R32">
        <v>0</v>
      </c>
      <c r="S32">
        <v>0</v>
      </c>
      <c r="T32">
        <v>0</v>
      </c>
      <c r="U32">
        <v>400013</v>
      </c>
      <c r="V32">
        <v>0</v>
      </c>
      <c r="W32">
        <v>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7" sqref="B17"/>
    </sheetView>
  </sheetViews>
  <sheetFormatPr baseColWidth="10" defaultColWidth="9.109375" defaultRowHeight="13.2" x14ac:dyDescent="0.25"/>
  <sheetData>
    <row r="1" spans="1:247" x14ac:dyDescent="0.25">
      <c r="A1" s="1"/>
      <c r="B1" s="1"/>
      <c r="C1" s="2" t="s">
        <v>0</v>
      </c>
      <c r="D1" s="3"/>
      <c r="E1" s="2" t="s">
        <v>1</v>
      </c>
      <c r="F1" s="3"/>
      <c r="G1" s="2" t="s">
        <v>2</v>
      </c>
      <c r="H1" s="2"/>
      <c r="I1" s="3"/>
      <c r="J1" s="3" t="s">
        <v>3</v>
      </c>
      <c r="K1" s="1"/>
      <c r="L1" s="1"/>
      <c r="M1" s="1"/>
      <c r="N1" s="1"/>
      <c r="O1" s="2" t="s">
        <v>4</v>
      </c>
      <c r="P1" s="2" t="s">
        <v>5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</row>
    <row r="2" spans="1:247" x14ac:dyDescent="0.25">
      <c r="A2" s="5" t="s">
        <v>6</v>
      </c>
      <c r="B2" s="5" t="s">
        <v>8</v>
      </c>
      <c r="C2" s="6" t="s">
        <v>9</v>
      </c>
      <c r="D2" s="5" t="s">
        <v>10</v>
      </c>
      <c r="E2" s="6" t="s">
        <v>13</v>
      </c>
      <c r="F2" s="5" t="s">
        <v>14</v>
      </c>
      <c r="G2" s="6" t="s">
        <v>15</v>
      </c>
      <c r="H2" s="6" t="s">
        <v>16</v>
      </c>
      <c r="I2" s="5" t="s">
        <v>17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23</v>
      </c>
      <c r="O2" s="6" t="s">
        <v>48</v>
      </c>
      <c r="P2" s="5" t="s">
        <v>49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</row>
    <row r="3" spans="1:247" x14ac:dyDescent="0.25">
      <c r="A3" s="7" t="s">
        <v>27</v>
      </c>
      <c r="B3" s="8" t="s">
        <v>50</v>
      </c>
      <c r="C3" s="8" t="s">
        <v>50</v>
      </c>
      <c r="D3" s="7" t="s">
        <v>50</v>
      </c>
      <c r="E3" s="7" t="s">
        <v>50</v>
      </c>
      <c r="F3" s="7" t="s">
        <v>50</v>
      </c>
      <c r="G3" s="8" t="s">
        <v>51</v>
      </c>
      <c r="H3" s="8" t="s">
        <v>51</v>
      </c>
      <c r="I3" s="7" t="s">
        <v>52</v>
      </c>
      <c r="J3" s="7" t="s">
        <v>53</v>
      </c>
      <c r="K3" s="7" t="s">
        <v>54</v>
      </c>
      <c r="L3" s="7" t="s">
        <v>35</v>
      </c>
      <c r="M3" s="7" t="s">
        <v>35</v>
      </c>
      <c r="N3" s="7" t="s">
        <v>35</v>
      </c>
      <c r="O3" s="8" t="s">
        <v>50</v>
      </c>
      <c r="P3" s="8" t="s">
        <v>50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</row>
    <row r="4" spans="1:247" x14ac:dyDescent="0.25">
      <c r="A4" s="9" t="s">
        <v>38</v>
      </c>
      <c r="B4">
        <v>0.04</v>
      </c>
      <c r="C4">
        <v>0</v>
      </c>
      <c r="D4">
        <v>3.7037037037037035E-2</v>
      </c>
      <c r="E4">
        <v>0.1</v>
      </c>
      <c r="F4">
        <v>0</v>
      </c>
      <c r="G4">
        <v>0.08</v>
      </c>
      <c r="H4">
        <v>0.02</v>
      </c>
      <c r="I4">
        <v>0.01</v>
      </c>
      <c r="J4">
        <v>4.8735294117647054</v>
      </c>
      <c r="K4">
        <f>1/'datos crudos'!Q4</f>
        <v>0.2</v>
      </c>
      <c r="L4">
        <v>0</v>
      </c>
      <c r="M4">
        <v>0</v>
      </c>
      <c r="N4">
        <v>0</v>
      </c>
      <c r="O4">
        <v>0</v>
      </c>
      <c r="P4">
        <v>0</v>
      </c>
    </row>
    <row r="5" spans="1:247" x14ac:dyDescent="0.25">
      <c r="A5" s="9" t="s">
        <v>38</v>
      </c>
      <c r="B5">
        <v>0.04</v>
      </c>
      <c r="C5">
        <v>0</v>
      </c>
      <c r="D5">
        <v>0</v>
      </c>
      <c r="E5">
        <v>0.9</v>
      </c>
      <c r="F5">
        <v>0</v>
      </c>
      <c r="G5">
        <v>0.1</v>
      </c>
      <c r="H5">
        <v>0.02</v>
      </c>
      <c r="I5">
        <v>5.0000000000000001E-3</v>
      </c>
      <c r="J5">
        <v>1.3821656050955413</v>
      </c>
      <c r="K5">
        <f>1/'datos crudos'!Q5</f>
        <v>0.2</v>
      </c>
      <c r="L5">
        <v>0</v>
      </c>
      <c r="M5">
        <v>0</v>
      </c>
      <c r="N5">
        <v>0</v>
      </c>
      <c r="O5">
        <v>0</v>
      </c>
      <c r="P5">
        <v>0</v>
      </c>
    </row>
    <row r="6" spans="1:247" x14ac:dyDescent="0.25">
      <c r="A6" s="9" t="s">
        <v>38</v>
      </c>
      <c r="B6">
        <v>0</v>
      </c>
      <c r="C6">
        <v>0</v>
      </c>
      <c r="D6">
        <v>0</v>
      </c>
      <c r="E6">
        <v>0.6</v>
      </c>
      <c r="F6">
        <v>0</v>
      </c>
      <c r="G6">
        <v>0.3</v>
      </c>
      <c r="H6">
        <v>0</v>
      </c>
      <c r="I6">
        <v>0</v>
      </c>
      <c r="J6">
        <v>3.6610169491525424</v>
      </c>
      <c r="K6">
        <f>1/'datos crudos'!Q6</f>
        <v>0.2</v>
      </c>
      <c r="L6">
        <v>1</v>
      </c>
      <c r="M6">
        <v>1</v>
      </c>
      <c r="N6">
        <v>1</v>
      </c>
      <c r="O6">
        <v>0</v>
      </c>
      <c r="P6">
        <v>0</v>
      </c>
    </row>
    <row r="7" spans="1:247" x14ac:dyDescent="0.25">
      <c r="A7" s="9" t="s">
        <v>39</v>
      </c>
      <c r="B7">
        <v>0.16</v>
      </c>
      <c r="C7">
        <v>0.05</v>
      </c>
      <c r="D7">
        <v>0.5</v>
      </c>
      <c r="E7">
        <v>0.3</v>
      </c>
      <c r="F7">
        <v>0</v>
      </c>
      <c r="G7">
        <v>0.16</v>
      </c>
      <c r="H7">
        <v>0.02</v>
      </c>
      <c r="I7">
        <v>8.0000000000000002E-3</v>
      </c>
      <c r="J7">
        <v>1.9940828402366864</v>
      </c>
      <c r="K7">
        <f>1/'datos crudos'!Q7</f>
        <v>0.52631578947368418</v>
      </c>
      <c r="L7">
        <v>0</v>
      </c>
      <c r="M7">
        <v>1</v>
      </c>
      <c r="N7">
        <v>1</v>
      </c>
      <c r="O7">
        <v>0</v>
      </c>
      <c r="P7">
        <v>0</v>
      </c>
    </row>
    <row r="8" spans="1:247" x14ac:dyDescent="0.25">
      <c r="A8" s="9" t="s">
        <v>39</v>
      </c>
      <c r="B8">
        <v>0.12</v>
      </c>
      <c r="C8">
        <v>0</v>
      </c>
      <c r="D8">
        <v>0.44444444444444442</v>
      </c>
      <c r="E8">
        <v>0.7</v>
      </c>
      <c r="F8">
        <v>0</v>
      </c>
      <c r="G8">
        <v>0.2</v>
      </c>
      <c r="H8">
        <v>0</v>
      </c>
      <c r="I8">
        <v>0</v>
      </c>
      <c r="J8">
        <v>1.3781818181818182</v>
      </c>
      <c r="K8">
        <f>1/'datos crudos'!Q8</f>
        <v>0.52631578947368418</v>
      </c>
      <c r="L8">
        <v>0</v>
      </c>
      <c r="M8">
        <v>1</v>
      </c>
      <c r="N8">
        <v>1</v>
      </c>
      <c r="O8">
        <v>0</v>
      </c>
      <c r="P8">
        <v>0</v>
      </c>
    </row>
    <row r="9" spans="1:247" x14ac:dyDescent="0.25">
      <c r="A9" s="9" t="s">
        <v>39</v>
      </c>
      <c r="B9">
        <v>0.36</v>
      </c>
      <c r="C9">
        <v>0</v>
      </c>
      <c r="D9">
        <v>0.44736842105263158</v>
      </c>
      <c r="E9">
        <v>0.5</v>
      </c>
      <c r="F9">
        <v>0</v>
      </c>
      <c r="G9">
        <v>0.18</v>
      </c>
      <c r="H9">
        <v>0.02</v>
      </c>
      <c r="I9">
        <v>5.5999999999999994E-2</v>
      </c>
      <c r="J9">
        <v>1.8729096989966556</v>
      </c>
      <c r="K9">
        <f>1/'datos crudos'!Q9</f>
        <v>0.52631578947368418</v>
      </c>
      <c r="L9">
        <v>0</v>
      </c>
      <c r="M9">
        <v>0</v>
      </c>
      <c r="N9">
        <v>1</v>
      </c>
      <c r="O9">
        <v>0</v>
      </c>
      <c r="P9">
        <v>0</v>
      </c>
    </row>
    <row r="10" spans="1:247" x14ac:dyDescent="0.25">
      <c r="A10" s="9" t="s">
        <v>40</v>
      </c>
      <c r="B10">
        <v>0.12</v>
      </c>
      <c r="C10">
        <v>0</v>
      </c>
      <c r="D10">
        <v>0.40853658536585363</v>
      </c>
      <c r="E10">
        <v>0.8</v>
      </c>
      <c r="F10">
        <v>0.6</v>
      </c>
      <c r="G10">
        <v>0.34</v>
      </c>
      <c r="H10">
        <v>0</v>
      </c>
      <c r="I10">
        <v>0</v>
      </c>
      <c r="J10">
        <v>4.1185185185185187</v>
      </c>
      <c r="K10">
        <f>1/'datos crudos'!Q10</f>
        <v>0.25</v>
      </c>
      <c r="L10">
        <v>0</v>
      </c>
      <c r="M10">
        <v>1</v>
      </c>
      <c r="N10">
        <v>1</v>
      </c>
      <c r="O10">
        <v>0</v>
      </c>
      <c r="P10">
        <v>0</v>
      </c>
    </row>
    <row r="11" spans="1:247" x14ac:dyDescent="0.25">
      <c r="A11" s="9" t="s">
        <v>40</v>
      </c>
      <c r="B11">
        <v>0.28000000000000003</v>
      </c>
      <c r="C11">
        <v>9.0909090909090905E-3</v>
      </c>
      <c r="D11">
        <v>0.43636363636363634</v>
      </c>
      <c r="E11">
        <v>0.9</v>
      </c>
      <c r="F11">
        <v>0</v>
      </c>
      <c r="G11">
        <v>0.34</v>
      </c>
      <c r="H11">
        <v>0.02</v>
      </c>
      <c r="I11">
        <v>1.2E-2</v>
      </c>
      <c r="J11">
        <v>3.8487394957983194</v>
      </c>
      <c r="K11">
        <f>1/'datos crudos'!Q11</f>
        <v>0.25</v>
      </c>
      <c r="L11">
        <v>0</v>
      </c>
      <c r="M11">
        <v>0</v>
      </c>
      <c r="N11">
        <v>1</v>
      </c>
      <c r="O11">
        <v>0</v>
      </c>
      <c r="P11">
        <v>0</v>
      </c>
    </row>
    <row r="12" spans="1:247" x14ac:dyDescent="0.25">
      <c r="A12" s="9" t="s">
        <v>40</v>
      </c>
      <c r="B12">
        <v>0</v>
      </c>
      <c r="C12">
        <v>9.0090090090090089E-3</v>
      </c>
      <c r="D12">
        <v>0.42342342342342343</v>
      </c>
      <c r="E12">
        <v>0.9</v>
      </c>
      <c r="F12">
        <v>0</v>
      </c>
      <c r="G12">
        <v>0.34</v>
      </c>
      <c r="H12">
        <v>0.02</v>
      </c>
      <c r="I12">
        <v>8.0000000000000002E-3</v>
      </c>
      <c r="J12">
        <v>1.6103896103896105</v>
      </c>
      <c r="K12">
        <f>1/'datos crudos'!Q12</f>
        <v>0.25</v>
      </c>
      <c r="L12">
        <v>0</v>
      </c>
      <c r="M12">
        <v>0</v>
      </c>
      <c r="N12">
        <v>1</v>
      </c>
      <c r="O12">
        <v>0</v>
      </c>
      <c r="P12">
        <v>0</v>
      </c>
    </row>
    <row r="13" spans="1:247" x14ac:dyDescent="0.25">
      <c r="A13" s="9" t="s">
        <v>41</v>
      </c>
      <c r="B13">
        <v>0</v>
      </c>
      <c r="C13">
        <v>0</v>
      </c>
      <c r="D13">
        <v>0.15322580645161291</v>
      </c>
      <c r="E13">
        <v>0.1</v>
      </c>
      <c r="F13">
        <v>0.6</v>
      </c>
      <c r="G13">
        <v>0.32</v>
      </c>
      <c r="H13">
        <v>0.04</v>
      </c>
      <c r="I13">
        <v>4.5999999999999999E-2</v>
      </c>
      <c r="J13">
        <v>6.5045871559633026</v>
      </c>
      <c r="K13">
        <f>1/'datos crudos'!Q13</f>
        <v>0.25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247" x14ac:dyDescent="0.25">
      <c r="A14" s="9" t="s">
        <v>41</v>
      </c>
      <c r="B14">
        <v>0</v>
      </c>
      <c r="C14">
        <v>0</v>
      </c>
      <c r="D14">
        <v>0.17054263565891473</v>
      </c>
      <c r="E14">
        <v>0</v>
      </c>
      <c r="F14">
        <v>0.6</v>
      </c>
      <c r="G14">
        <v>0.3</v>
      </c>
      <c r="H14">
        <v>0</v>
      </c>
      <c r="I14">
        <v>0</v>
      </c>
      <c r="J14">
        <v>3.8695652173913042</v>
      </c>
      <c r="K14">
        <f>1/'datos crudos'!Q14</f>
        <v>0.25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247" x14ac:dyDescent="0.25">
      <c r="A15" s="9" t="s">
        <v>41</v>
      </c>
      <c r="B15">
        <v>0</v>
      </c>
      <c r="C15">
        <v>0</v>
      </c>
      <c r="D15">
        <v>0.15315315315315314</v>
      </c>
      <c r="E15">
        <v>0</v>
      </c>
      <c r="F15">
        <v>0.4</v>
      </c>
      <c r="G15">
        <v>0.24</v>
      </c>
      <c r="H15">
        <v>0</v>
      </c>
      <c r="I15">
        <v>0</v>
      </c>
      <c r="J15">
        <v>5.6626506024096388</v>
      </c>
      <c r="K15">
        <f>1/'datos crudos'!Q15</f>
        <v>0.25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247" x14ac:dyDescent="0.25">
      <c r="A16" s="9" t="s">
        <v>42</v>
      </c>
      <c r="B16">
        <v>0</v>
      </c>
      <c r="C16">
        <v>0</v>
      </c>
      <c r="D16">
        <v>0.27586206896551724</v>
      </c>
      <c r="E16">
        <v>0.9</v>
      </c>
      <c r="F16">
        <v>0.2</v>
      </c>
      <c r="G16">
        <v>0.26</v>
      </c>
      <c r="H16">
        <v>0.02</v>
      </c>
      <c r="I16">
        <v>0.06</v>
      </c>
      <c r="J16">
        <v>3.026086956521739</v>
      </c>
      <c r="K16">
        <f>1/'datos crudos'!Q16</f>
        <v>0.3333333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 x14ac:dyDescent="0.25">
      <c r="A17" s="9" t="s">
        <v>42</v>
      </c>
      <c r="B17">
        <v>0</v>
      </c>
      <c r="C17">
        <v>0</v>
      </c>
      <c r="D17">
        <v>0.20661157024793389</v>
      </c>
      <c r="E17">
        <v>0.9</v>
      </c>
      <c r="F17">
        <v>0.1</v>
      </c>
      <c r="G17">
        <v>0.26</v>
      </c>
      <c r="H17">
        <v>0</v>
      </c>
      <c r="I17">
        <v>0</v>
      </c>
      <c r="J17">
        <v>3.3647058823529412</v>
      </c>
      <c r="K17">
        <f>1/'datos crudos'!Q17</f>
        <v>0.3333333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s="9" t="s">
        <v>43</v>
      </c>
      <c r="B18">
        <v>0</v>
      </c>
      <c r="C18">
        <v>3.7735849056603772E-2</v>
      </c>
      <c r="D18">
        <v>0.41509433962264153</v>
      </c>
      <c r="E18">
        <v>0.9</v>
      </c>
      <c r="F18">
        <v>0</v>
      </c>
      <c r="G18">
        <v>0.26</v>
      </c>
      <c r="H18">
        <v>0</v>
      </c>
      <c r="I18">
        <v>0</v>
      </c>
      <c r="J18">
        <v>1.1948051948051948</v>
      </c>
      <c r="K18">
        <f>1/'datos crudos'!Q18</f>
        <v>0.55555555555555558</v>
      </c>
      <c r="L18">
        <v>0</v>
      </c>
      <c r="M18">
        <v>0</v>
      </c>
      <c r="N18">
        <v>1</v>
      </c>
      <c r="O18">
        <v>6.62765106042417E-3</v>
      </c>
      <c r="P18">
        <v>0.48</v>
      </c>
    </row>
    <row r="19" spans="1:16" x14ac:dyDescent="0.25">
      <c r="A19" s="9" t="s">
        <v>43</v>
      </c>
      <c r="B19">
        <v>0</v>
      </c>
      <c r="C19">
        <v>0</v>
      </c>
      <c r="D19">
        <v>0.25</v>
      </c>
      <c r="E19">
        <v>1</v>
      </c>
      <c r="F19">
        <v>0</v>
      </c>
      <c r="G19">
        <v>0.54</v>
      </c>
      <c r="H19">
        <v>0</v>
      </c>
      <c r="I19">
        <v>0</v>
      </c>
      <c r="J19">
        <v>2.3284883720930232</v>
      </c>
      <c r="K19">
        <f>1/'datos crudos'!Q19</f>
        <v>0.55555555555555558</v>
      </c>
      <c r="L19">
        <v>0</v>
      </c>
      <c r="M19">
        <v>1</v>
      </c>
      <c r="N19">
        <v>1</v>
      </c>
      <c r="O19">
        <v>0</v>
      </c>
      <c r="P19">
        <v>0</v>
      </c>
    </row>
    <row r="20" spans="1:16" x14ac:dyDescent="0.25">
      <c r="A20" s="9" t="s">
        <v>43</v>
      </c>
      <c r="B20">
        <v>0.08</v>
      </c>
      <c r="C20">
        <v>1.7857142857142856E-2</v>
      </c>
      <c r="D20">
        <v>0.25</v>
      </c>
      <c r="E20">
        <v>0.9</v>
      </c>
      <c r="F20">
        <v>0</v>
      </c>
      <c r="G20">
        <v>0.38</v>
      </c>
      <c r="H20">
        <v>0.02</v>
      </c>
      <c r="I20">
        <v>0.08</v>
      </c>
      <c r="J20">
        <v>1.1575757575757575</v>
      </c>
      <c r="K20">
        <f>1/'datos crudos'!Q20</f>
        <v>0.55555555555555558</v>
      </c>
      <c r="L20">
        <v>0</v>
      </c>
      <c r="M20">
        <v>1</v>
      </c>
      <c r="N20">
        <v>1</v>
      </c>
      <c r="O20">
        <v>7.0028011204481794E-2</v>
      </c>
      <c r="P20">
        <v>0</v>
      </c>
    </row>
    <row r="21" spans="1:16" x14ac:dyDescent="0.25">
      <c r="A21" s="9" t="s">
        <v>44</v>
      </c>
      <c r="B21">
        <v>0.36</v>
      </c>
      <c r="C21">
        <v>0</v>
      </c>
      <c r="D21">
        <v>0.21527777777777779</v>
      </c>
      <c r="E21">
        <v>1</v>
      </c>
      <c r="F21">
        <v>0</v>
      </c>
      <c r="G21">
        <v>0.46</v>
      </c>
      <c r="H21">
        <v>0.04</v>
      </c>
      <c r="I21">
        <v>0.02</v>
      </c>
      <c r="J21">
        <v>3.3818181818181818</v>
      </c>
      <c r="K21">
        <f>1/'datos crudos'!Q21</f>
        <v>0.17241379310344829</v>
      </c>
      <c r="L21">
        <v>0</v>
      </c>
      <c r="M21">
        <v>0</v>
      </c>
      <c r="N21">
        <v>1</v>
      </c>
      <c r="O21">
        <v>0</v>
      </c>
      <c r="P21">
        <v>0.44799999999999995</v>
      </c>
    </row>
    <row r="22" spans="1:16" x14ac:dyDescent="0.25">
      <c r="A22" s="9" t="s">
        <v>44</v>
      </c>
      <c r="B22">
        <v>0.28000000000000003</v>
      </c>
      <c r="C22">
        <v>0</v>
      </c>
      <c r="D22">
        <v>0.4</v>
      </c>
      <c r="E22">
        <v>0.9</v>
      </c>
      <c r="F22">
        <v>0</v>
      </c>
      <c r="G22">
        <v>0.42</v>
      </c>
      <c r="H22">
        <v>0</v>
      </c>
      <c r="I22">
        <v>0</v>
      </c>
      <c r="J22">
        <v>6.591836734693878</v>
      </c>
      <c r="K22">
        <f>1/'datos crudos'!Q22</f>
        <v>0.17241379310344829</v>
      </c>
      <c r="L22">
        <v>0</v>
      </c>
      <c r="M22">
        <v>0</v>
      </c>
      <c r="N22">
        <v>1</v>
      </c>
      <c r="O22">
        <v>0</v>
      </c>
      <c r="P22">
        <v>0.42</v>
      </c>
    </row>
    <row r="23" spans="1:16" x14ac:dyDescent="0.25">
      <c r="A23" s="9" t="s">
        <v>44</v>
      </c>
      <c r="B23">
        <v>0.04</v>
      </c>
      <c r="C23">
        <v>2.0408163265306121E-2</v>
      </c>
      <c r="D23">
        <v>0.63265306122448983</v>
      </c>
      <c r="E23">
        <v>0.8</v>
      </c>
      <c r="F23">
        <v>0.2</v>
      </c>
      <c r="G23">
        <v>0.5</v>
      </c>
      <c r="H23">
        <v>0</v>
      </c>
      <c r="I23">
        <v>0</v>
      </c>
      <c r="J23">
        <v>6.5966386554621845</v>
      </c>
      <c r="K23">
        <f>1/'datos crudos'!Q23</f>
        <v>0.17241379310344829</v>
      </c>
      <c r="L23">
        <v>0</v>
      </c>
      <c r="M23">
        <v>0</v>
      </c>
      <c r="N23">
        <v>1</v>
      </c>
      <c r="O23">
        <v>0</v>
      </c>
      <c r="P23">
        <v>0</v>
      </c>
    </row>
    <row r="24" spans="1:16" x14ac:dyDescent="0.25">
      <c r="A24" s="9" t="s">
        <v>45</v>
      </c>
      <c r="B24">
        <v>0</v>
      </c>
      <c r="C24">
        <v>0</v>
      </c>
      <c r="D24">
        <v>0.70754716981132071</v>
      </c>
      <c r="E24">
        <v>0.7</v>
      </c>
      <c r="F24">
        <v>0</v>
      </c>
      <c r="G24">
        <v>0.28000000000000003</v>
      </c>
      <c r="H24">
        <v>0</v>
      </c>
      <c r="I24">
        <v>0</v>
      </c>
      <c r="J24">
        <v>1.1420454545454546</v>
      </c>
      <c r="K24">
        <f>1/'datos crudos'!Q24</f>
        <v>0.25</v>
      </c>
      <c r="L24">
        <v>0</v>
      </c>
      <c r="M24">
        <v>0</v>
      </c>
      <c r="N24">
        <v>0</v>
      </c>
      <c r="O24">
        <v>0</v>
      </c>
      <c r="P24">
        <v>0</v>
      </c>
    </row>
    <row r="25" spans="1:16" x14ac:dyDescent="0.25">
      <c r="A25" s="9" t="s">
        <v>45</v>
      </c>
      <c r="B25">
        <v>0.08</v>
      </c>
      <c r="C25">
        <v>8.6956521739130436E-3</v>
      </c>
      <c r="D25">
        <v>0.58260869565217388</v>
      </c>
      <c r="E25">
        <v>0.8</v>
      </c>
      <c r="F25">
        <v>0.4</v>
      </c>
      <c r="G25">
        <v>0.34</v>
      </c>
      <c r="H25">
        <v>0.02</v>
      </c>
      <c r="I25">
        <v>3.2000000000000001E-2</v>
      </c>
      <c r="J25">
        <v>1.0172413793103448</v>
      </c>
      <c r="K25">
        <f>1/'datos crudos'!Q25</f>
        <v>0.25</v>
      </c>
      <c r="L25">
        <v>0</v>
      </c>
      <c r="M25">
        <v>1</v>
      </c>
      <c r="N25">
        <v>1</v>
      </c>
      <c r="O25">
        <v>0.49183673469387756</v>
      </c>
      <c r="P25">
        <v>0</v>
      </c>
    </row>
    <row r="26" spans="1:16" x14ac:dyDescent="0.25">
      <c r="A26" s="9" t="s">
        <v>45</v>
      </c>
      <c r="B26">
        <v>0.04</v>
      </c>
      <c r="C26">
        <v>0</v>
      </c>
      <c r="D26">
        <v>0.58522727272727271</v>
      </c>
      <c r="E26">
        <v>0.9</v>
      </c>
      <c r="F26">
        <v>0.1</v>
      </c>
      <c r="G26">
        <v>0.38</v>
      </c>
      <c r="H26">
        <v>0.02</v>
      </c>
      <c r="I26">
        <v>6.0000000000000001E-3</v>
      </c>
      <c r="J26">
        <v>1</v>
      </c>
      <c r="K26">
        <f>1/'datos crudos'!Q26</f>
        <v>0.25</v>
      </c>
      <c r="L26">
        <v>0</v>
      </c>
      <c r="M26">
        <v>0</v>
      </c>
      <c r="N26">
        <v>0</v>
      </c>
      <c r="O26">
        <v>0.24081632653061225</v>
      </c>
      <c r="P26">
        <v>0</v>
      </c>
    </row>
    <row r="27" spans="1:16" x14ac:dyDescent="0.25">
      <c r="A27" s="9" t="s">
        <v>46</v>
      </c>
      <c r="B27">
        <v>0</v>
      </c>
      <c r="C27">
        <v>0</v>
      </c>
      <c r="D27">
        <v>0.64864864864864868</v>
      </c>
      <c r="E27">
        <v>0.1</v>
      </c>
      <c r="F27">
        <v>0</v>
      </c>
      <c r="G27">
        <v>0.4</v>
      </c>
      <c r="H27">
        <v>0.02</v>
      </c>
      <c r="I27">
        <v>6.0000000000000001E-3</v>
      </c>
      <c r="J27">
        <v>2.607843137254902</v>
      </c>
      <c r="K27">
        <f>1/'datos crudos'!Q27</f>
        <v>0.5</v>
      </c>
      <c r="L27">
        <v>0</v>
      </c>
      <c r="M27">
        <v>1</v>
      </c>
      <c r="N27">
        <v>0</v>
      </c>
      <c r="O27">
        <v>6.3398140321217246E-3</v>
      </c>
      <c r="P27">
        <v>0</v>
      </c>
    </row>
    <row r="28" spans="1:16" x14ac:dyDescent="0.25">
      <c r="A28" s="9" t="s">
        <v>46</v>
      </c>
      <c r="B28">
        <v>0.04</v>
      </c>
      <c r="C28">
        <v>0</v>
      </c>
      <c r="D28">
        <v>0.44871794871794873</v>
      </c>
      <c r="E28">
        <v>0.6</v>
      </c>
      <c r="F28">
        <v>0.2</v>
      </c>
      <c r="G28">
        <v>0.34</v>
      </c>
      <c r="H28">
        <v>0.04</v>
      </c>
      <c r="I28">
        <v>6.5000000000000002E-2</v>
      </c>
      <c r="J28">
        <v>5.2123287671232879</v>
      </c>
      <c r="K28">
        <f>1/'datos crudos'!Q28</f>
        <v>0.5</v>
      </c>
      <c r="L28">
        <v>0</v>
      </c>
      <c r="M28">
        <v>1</v>
      </c>
      <c r="N28">
        <v>1</v>
      </c>
      <c r="O28">
        <v>0</v>
      </c>
      <c r="P28">
        <v>0</v>
      </c>
    </row>
    <row r="29" spans="1:16" x14ac:dyDescent="0.25">
      <c r="A29" s="9" t="s">
        <v>46</v>
      </c>
      <c r="B29">
        <v>0.04</v>
      </c>
      <c r="C29">
        <v>0</v>
      </c>
      <c r="D29">
        <v>0.58750000000000002</v>
      </c>
      <c r="E29">
        <v>0.8</v>
      </c>
      <c r="F29">
        <v>0.2</v>
      </c>
      <c r="G29">
        <v>0.38</v>
      </c>
      <c r="H29">
        <v>0</v>
      </c>
      <c r="I29">
        <v>0</v>
      </c>
      <c r="J29">
        <v>2.1190476190476191</v>
      </c>
      <c r="K29">
        <f>1/'datos crudos'!Q29</f>
        <v>0.5</v>
      </c>
      <c r="L29">
        <v>0</v>
      </c>
      <c r="M29">
        <v>1</v>
      </c>
      <c r="N29">
        <v>0</v>
      </c>
      <c r="O29">
        <v>0</v>
      </c>
      <c r="P29">
        <v>0</v>
      </c>
    </row>
    <row r="30" spans="1:16" x14ac:dyDescent="0.25">
      <c r="A30" s="9" t="s">
        <v>47</v>
      </c>
      <c r="B30">
        <v>0</v>
      </c>
      <c r="C30">
        <v>0</v>
      </c>
      <c r="D30">
        <v>0.25301204819277107</v>
      </c>
      <c r="E30">
        <v>0.5</v>
      </c>
      <c r="F30">
        <v>0.1</v>
      </c>
      <c r="G30">
        <v>0.28000000000000003</v>
      </c>
      <c r="H30">
        <v>0</v>
      </c>
      <c r="I30">
        <v>0</v>
      </c>
      <c r="J30">
        <v>1.6794258373205742</v>
      </c>
      <c r="K30">
        <f>1/'datos crudos'!Q30</f>
        <v>0.32258064516129031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s="9" t="s">
        <v>47</v>
      </c>
      <c r="B31">
        <v>0.08</v>
      </c>
      <c r="C31">
        <v>0</v>
      </c>
      <c r="D31">
        <v>0.26016260162601629</v>
      </c>
      <c r="E31">
        <v>0.8</v>
      </c>
      <c r="F31">
        <v>0</v>
      </c>
      <c r="G31">
        <v>0.34</v>
      </c>
      <c r="H31">
        <v>0.02</v>
      </c>
      <c r="I31">
        <v>6.0000000000000001E-3</v>
      </c>
      <c r="J31">
        <v>1.1507537688442211</v>
      </c>
      <c r="K31">
        <f>1/'datos crudos'!Q31</f>
        <v>0.32258064516129031</v>
      </c>
      <c r="L31">
        <v>0</v>
      </c>
      <c r="M31">
        <v>0</v>
      </c>
      <c r="N31">
        <v>1</v>
      </c>
      <c r="O31">
        <v>0</v>
      </c>
      <c r="P31">
        <v>0</v>
      </c>
    </row>
    <row r="32" spans="1:16" x14ac:dyDescent="0.25">
      <c r="A32" s="9" t="s">
        <v>47</v>
      </c>
      <c r="B32">
        <v>0</v>
      </c>
      <c r="C32">
        <v>0</v>
      </c>
      <c r="D32">
        <v>0.29761904761904762</v>
      </c>
      <c r="E32">
        <v>0.5</v>
      </c>
      <c r="F32">
        <v>0.4</v>
      </c>
      <c r="G32">
        <v>0.3</v>
      </c>
      <c r="H32">
        <v>0</v>
      </c>
      <c r="I32">
        <v>0</v>
      </c>
      <c r="J32">
        <v>4.3545454545454545</v>
      </c>
      <c r="K32">
        <f>1/'datos crudos'!Q32</f>
        <v>0.32258064516129031</v>
      </c>
      <c r="L32">
        <v>0</v>
      </c>
      <c r="M32">
        <v>0</v>
      </c>
      <c r="N32">
        <v>0</v>
      </c>
      <c r="O32">
        <v>0</v>
      </c>
      <c r="P32">
        <v>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3"/>
  <sheetViews>
    <sheetView workbookViewId="0">
      <pane xSplit="1" ySplit="3" topLeftCell="K4" activePane="bottomRight" state="frozen"/>
      <selection pane="topRight" activeCell="B1" sqref="B1"/>
      <selection pane="bottomLeft" activeCell="A4" sqref="A4"/>
      <selection pane="bottomRight" activeCell="P13" sqref="P13"/>
    </sheetView>
  </sheetViews>
  <sheetFormatPr baseColWidth="10" defaultColWidth="9.109375" defaultRowHeight="13.2" x14ac:dyDescent="0.25"/>
  <sheetData>
    <row r="1" spans="1:247" x14ac:dyDescent="0.25">
      <c r="A1" s="1"/>
      <c r="B1" s="1"/>
      <c r="C1" s="2" t="s">
        <v>0</v>
      </c>
      <c r="D1" s="3"/>
      <c r="E1" s="2" t="s">
        <v>1</v>
      </c>
      <c r="F1" s="3"/>
      <c r="G1" s="2" t="s">
        <v>2</v>
      </c>
      <c r="H1" s="2"/>
      <c r="I1" s="3"/>
      <c r="J1" s="3" t="s">
        <v>3</v>
      </c>
      <c r="K1" s="1"/>
      <c r="L1" s="1"/>
      <c r="M1" s="1"/>
      <c r="N1" s="1"/>
      <c r="O1" s="2" t="s">
        <v>4</v>
      </c>
      <c r="P1" s="2" t="s">
        <v>5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</row>
    <row r="2" spans="1:247" x14ac:dyDescent="0.25">
      <c r="A2" s="5" t="s">
        <v>6</v>
      </c>
      <c r="B2" s="5" t="s">
        <v>8</v>
      </c>
      <c r="C2" s="6" t="s">
        <v>9</v>
      </c>
      <c r="D2" s="5" t="s">
        <v>10</v>
      </c>
      <c r="E2" s="6" t="s">
        <v>13</v>
      </c>
      <c r="F2" s="5" t="s">
        <v>14</v>
      </c>
      <c r="G2" s="6" t="s">
        <v>15</v>
      </c>
      <c r="H2" s="6" t="s">
        <v>16</v>
      </c>
      <c r="I2" s="5" t="s">
        <v>17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23</v>
      </c>
      <c r="O2" s="6" t="s">
        <v>17</v>
      </c>
      <c r="P2" s="5" t="s">
        <v>49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</row>
    <row r="3" spans="1:247" x14ac:dyDescent="0.25">
      <c r="A3" s="7" t="s">
        <v>27</v>
      </c>
      <c r="B3" s="7" t="s">
        <v>50</v>
      </c>
      <c r="C3" s="8" t="s">
        <v>50</v>
      </c>
      <c r="D3" s="7" t="s">
        <v>50</v>
      </c>
      <c r="E3" s="7" t="s">
        <v>50</v>
      </c>
      <c r="F3" s="7" t="s">
        <v>50</v>
      </c>
      <c r="G3" s="8" t="s">
        <v>51</v>
      </c>
      <c r="H3" s="8" t="s">
        <v>51</v>
      </c>
      <c r="I3" s="7" t="s">
        <v>52</v>
      </c>
      <c r="J3" s="7" t="s">
        <v>53</v>
      </c>
      <c r="K3" s="7" t="s">
        <v>54</v>
      </c>
      <c r="L3" s="7" t="s">
        <v>35</v>
      </c>
      <c r="M3" s="7" t="s">
        <v>35</v>
      </c>
      <c r="N3" s="7" t="s">
        <v>35</v>
      </c>
      <c r="O3" s="8" t="s">
        <v>36</v>
      </c>
      <c r="P3" s="7" t="s">
        <v>31</v>
      </c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</row>
    <row r="4" spans="1:247" x14ac:dyDescent="0.25">
      <c r="A4" t="s">
        <v>38</v>
      </c>
      <c r="B4">
        <v>2.6666666666666668E-2</v>
      </c>
      <c r="C4">
        <v>0</v>
      </c>
      <c r="D4">
        <v>1.2345679012345678E-2</v>
      </c>
      <c r="E4">
        <v>0.53333333333333333</v>
      </c>
      <c r="F4">
        <v>0</v>
      </c>
      <c r="G4">
        <v>0.16</v>
      </c>
      <c r="H4">
        <v>1.3333333333333334E-2</v>
      </c>
      <c r="I4">
        <v>5.0000000000000001E-3</v>
      </c>
      <c r="J4">
        <v>3.3055706553375965</v>
      </c>
      <c r="K4">
        <v>0.2</v>
      </c>
      <c r="L4">
        <v>1</v>
      </c>
      <c r="M4">
        <v>1</v>
      </c>
      <c r="N4">
        <v>1</v>
      </c>
      <c r="O4">
        <v>0</v>
      </c>
      <c r="P4">
        <v>0</v>
      </c>
    </row>
    <row r="5" spans="1:247" x14ac:dyDescent="0.25">
      <c r="A5" t="s">
        <v>39</v>
      </c>
      <c r="B5">
        <v>0.21333333333333335</v>
      </c>
      <c r="C5">
        <v>1.6666666666666666E-2</v>
      </c>
      <c r="D5">
        <v>0.4639376218323587</v>
      </c>
      <c r="E5">
        <v>0.5</v>
      </c>
      <c r="F5">
        <v>0</v>
      </c>
      <c r="G5">
        <v>0.18</v>
      </c>
      <c r="H5">
        <v>1.3333333333333334E-2</v>
      </c>
      <c r="I5">
        <v>2.1333333333333333E-2</v>
      </c>
      <c r="J5">
        <v>1.7483914524717201</v>
      </c>
      <c r="K5">
        <v>0.52631578947368418</v>
      </c>
      <c r="L5">
        <v>0</v>
      </c>
      <c r="M5">
        <v>1</v>
      </c>
      <c r="N5">
        <v>3</v>
      </c>
      <c r="O5">
        <v>0</v>
      </c>
      <c r="P5">
        <v>0</v>
      </c>
    </row>
    <row r="6" spans="1:247" x14ac:dyDescent="0.25">
      <c r="A6" t="s">
        <v>40</v>
      </c>
      <c r="B6">
        <v>0.13333333333333333</v>
      </c>
      <c r="C6">
        <v>6.0333060333060337E-3</v>
      </c>
      <c r="D6">
        <v>0.42277454838430445</v>
      </c>
      <c r="E6">
        <v>0.8666666666666667</v>
      </c>
      <c r="F6">
        <v>0.2</v>
      </c>
      <c r="G6">
        <v>0.34</v>
      </c>
      <c r="H6">
        <v>1.3333333333333334E-2</v>
      </c>
      <c r="I6">
        <v>6.6666666666666671E-3</v>
      </c>
      <c r="J6">
        <v>3.1925492082354832</v>
      </c>
      <c r="K6">
        <v>0.25</v>
      </c>
      <c r="L6">
        <v>0</v>
      </c>
      <c r="M6">
        <v>1</v>
      </c>
      <c r="N6">
        <v>3</v>
      </c>
      <c r="O6">
        <v>0</v>
      </c>
      <c r="P6">
        <v>0</v>
      </c>
    </row>
    <row r="7" spans="1:247" x14ac:dyDescent="0.25">
      <c r="A7" t="s">
        <v>41</v>
      </c>
      <c r="B7">
        <v>0</v>
      </c>
      <c r="C7">
        <v>0</v>
      </c>
      <c r="D7">
        <v>0.1589738650878936</v>
      </c>
      <c r="E7">
        <v>3.3333333333333333E-2</v>
      </c>
      <c r="F7">
        <v>0.53333333333333333</v>
      </c>
      <c r="G7">
        <v>0.28666666666666668</v>
      </c>
      <c r="H7">
        <v>1.3333333333333334E-2</v>
      </c>
      <c r="I7">
        <v>1.5333333333333332E-2</v>
      </c>
      <c r="J7">
        <v>5.3456009919214154</v>
      </c>
      <c r="K7">
        <v>0.25</v>
      </c>
      <c r="L7">
        <v>0</v>
      </c>
      <c r="M7">
        <v>0</v>
      </c>
      <c r="N7">
        <v>0</v>
      </c>
      <c r="O7">
        <v>0</v>
      </c>
      <c r="P7">
        <v>0</v>
      </c>
    </row>
    <row r="8" spans="1:247" x14ac:dyDescent="0.25">
      <c r="A8" t="s">
        <v>42</v>
      </c>
      <c r="B8">
        <v>0</v>
      </c>
      <c r="C8">
        <v>0</v>
      </c>
      <c r="D8">
        <v>0.24123681960672555</v>
      </c>
      <c r="E8">
        <v>0.9</v>
      </c>
      <c r="F8">
        <v>0.15</v>
      </c>
      <c r="G8">
        <v>0.26</v>
      </c>
      <c r="H8">
        <v>0.01</v>
      </c>
      <c r="I8">
        <v>0.03</v>
      </c>
      <c r="J8">
        <v>3.1953964194373401</v>
      </c>
      <c r="K8">
        <v>0.3333333</v>
      </c>
      <c r="L8">
        <v>0</v>
      </c>
      <c r="M8">
        <v>0</v>
      </c>
      <c r="N8">
        <v>0</v>
      </c>
      <c r="O8">
        <v>0</v>
      </c>
      <c r="P8">
        <v>0</v>
      </c>
    </row>
    <row r="9" spans="1:247" x14ac:dyDescent="0.25">
      <c r="A9" t="s">
        <v>43</v>
      </c>
      <c r="B9">
        <v>2.6666666666666668E-2</v>
      </c>
      <c r="C9">
        <v>1.8530997304582211E-2</v>
      </c>
      <c r="D9">
        <v>0.30503144654088049</v>
      </c>
      <c r="E9">
        <v>0.93333333333333324</v>
      </c>
      <c r="F9">
        <v>0</v>
      </c>
      <c r="G9">
        <v>0.39333333333333337</v>
      </c>
      <c r="H9">
        <v>6.6666666666666671E-3</v>
      </c>
      <c r="I9">
        <v>2.6666666666666668E-2</v>
      </c>
      <c r="J9">
        <v>1.5602897748246585</v>
      </c>
      <c r="K9">
        <v>0.55555555555555558</v>
      </c>
      <c r="L9">
        <v>0</v>
      </c>
      <c r="M9">
        <v>1</v>
      </c>
      <c r="N9">
        <v>3</v>
      </c>
      <c r="O9">
        <v>7.6655662264905958E-2</v>
      </c>
      <c r="P9">
        <v>0.16</v>
      </c>
    </row>
    <row r="10" spans="1:247" x14ac:dyDescent="0.25">
      <c r="A10" t="s">
        <v>44</v>
      </c>
      <c r="B10">
        <v>0.22666666666666668</v>
      </c>
      <c r="C10">
        <v>6.8027210884353739E-3</v>
      </c>
      <c r="D10">
        <v>0.41597694633408921</v>
      </c>
      <c r="E10">
        <v>0.9</v>
      </c>
      <c r="F10">
        <v>6.6666666666666666E-2</v>
      </c>
      <c r="G10">
        <v>0.46</v>
      </c>
      <c r="H10">
        <v>1.3333333333333334E-2</v>
      </c>
      <c r="I10">
        <v>6.6666666666666671E-3</v>
      </c>
      <c r="J10">
        <v>5.5234311906580826</v>
      </c>
      <c r="K10">
        <v>0.17241379310344829</v>
      </c>
      <c r="L10">
        <v>0</v>
      </c>
      <c r="M10">
        <v>0</v>
      </c>
      <c r="N10">
        <v>3</v>
      </c>
      <c r="O10">
        <v>0</v>
      </c>
      <c r="P10">
        <v>0.28933333333333328</v>
      </c>
    </row>
    <row r="11" spans="1:247" x14ac:dyDescent="0.25">
      <c r="A11" t="s">
        <v>45</v>
      </c>
      <c r="B11">
        <v>0.04</v>
      </c>
      <c r="C11">
        <v>2.8985507246376812E-3</v>
      </c>
      <c r="D11">
        <v>0.6251277127302558</v>
      </c>
      <c r="E11">
        <v>0.8</v>
      </c>
      <c r="F11">
        <v>0.16666666666666666</v>
      </c>
      <c r="G11">
        <v>0.33333333333333331</v>
      </c>
      <c r="H11">
        <v>1.3333333333333334E-2</v>
      </c>
      <c r="I11">
        <v>1.2666666666666666E-2</v>
      </c>
      <c r="J11">
        <v>1.0530956112852665</v>
      </c>
      <c r="K11">
        <v>0.25</v>
      </c>
      <c r="L11">
        <v>0</v>
      </c>
      <c r="M11">
        <v>1</v>
      </c>
      <c r="N11">
        <v>1</v>
      </c>
      <c r="O11">
        <v>0.73265306122448981</v>
      </c>
      <c r="P11">
        <v>0</v>
      </c>
    </row>
    <row r="12" spans="1:247" x14ac:dyDescent="0.25">
      <c r="A12" t="s">
        <v>46</v>
      </c>
      <c r="B12">
        <v>2.6666666666666668E-2</v>
      </c>
      <c r="C12">
        <v>0</v>
      </c>
      <c r="D12">
        <v>0.56162219912219913</v>
      </c>
      <c r="E12">
        <v>0.5</v>
      </c>
      <c r="F12">
        <v>0.13333333333333333</v>
      </c>
      <c r="G12">
        <v>0.37333333333333335</v>
      </c>
      <c r="H12">
        <v>0.02</v>
      </c>
      <c r="I12">
        <v>2.3666666666666669E-2</v>
      </c>
      <c r="J12">
        <v>3.3130731744752695</v>
      </c>
      <c r="K12">
        <v>0.5</v>
      </c>
      <c r="L12">
        <v>0</v>
      </c>
      <c r="M12">
        <v>1</v>
      </c>
      <c r="N12">
        <v>1</v>
      </c>
      <c r="O12">
        <v>6.3398140321217246E-3</v>
      </c>
      <c r="P12">
        <v>0</v>
      </c>
    </row>
    <row r="13" spans="1:247" x14ac:dyDescent="0.25">
      <c r="A13" t="s">
        <v>47</v>
      </c>
      <c r="B13">
        <v>2.6666666666666668E-2</v>
      </c>
      <c r="C13">
        <v>0</v>
      </c>
      <c r="D13">
        <v>0.27026456581261166</v>
      </c>
      <c r="E13">
        <v>0.6</v>
      </c>
      <c r="F13">
        <v>0.16666666666666666</v>
      </c>
      <c r="G13">
        <v>0.3066666666666667</v>
      </c>
      <c r="H13">
        <v>6.6666666666666671E-3</v>
      </c>
      <c r="I13">
        <v>2E-3</v>
      </c>
      <c r="J13">
        <v>2.394908353570083</v>
      </c>
      <c r="K13">
        <v>0.32258064516129031</v>
      </c>
      <c r="L13">
        <v>0</v>
      </c>
      <c r="M13">
        <v>0</v>
      </c>
      <c r="N13">
        <v>1</v>
      </c>
      <c r="O13">
        <v>0</v>
      </c>
      <c r="P13">
        <v>0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baseColWidth="10" defaultColWidth="9.109375" defaultRowHeight="13.2" x14ac:dyDescent="0.25"/>
  <cols>
    <col min="1" max="1" width="14.109375" customWidth="1"/>
    <col min="2" max="256" width="9.109375" customWidth="1"/>
  </cols>
  <sheetData>
    <row r="1" spans="1:247" x14ac:dyDescent="0.25">
      <c r="A1" s="1"/>
      <c r="B1" s="1"/>
      <c r="C1" s="2" t="s">
        <v>0</v>
      </c>
      <c r="D1" s="3"/>
      <c r="E1" s="2" t="s">
        <v>1</v>
      </c>
      <c r="F1" s="3"/>
      <c r="G1" s="2" t="s">
        <v>2</v>
      </c>
      <c r="H1" s="2"/>
      <c r="I1" s="3"/>
      <c r="J1" s="3" t="s">
        <v>3</v>
      </c>
      <c r="K1" s="1"/>
      <c r="L1" s="1"/>
      <c r="M1" s="1"/>
      <c r="N1" s="1"/>
      <c r="O1" s="2" t="s">
        <v>4</v>
      </c>
      <c r="P1" s="2" t="s">
        <v>5</v>
      </c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</row>
    <row r="2" spans="1:247" x14ac:dyDescent="0.25">
      <c r="A2" s="5"/>
      <c r="B2" s="5" t="s">
        <v>8</v>
      </c>
      <c r="C2" s="6" t="s">
        <v>9</v>
      </c>
      <c r="D2" s="5" t="s">
        <v>10</v>
      </c>
      <c r="E2" s="6" t="s">
        <v>13</v>
      </c>
      <c r="F2" s="5" t="s">
        <v>14</v>
      </c>
      <c r="G2" s="6" t="s">
        <v>15</v>
      </c>
      <c r="H2" s="6" t="s">
        <v>16</v>
      </c>
      <c r="I2" s="5" t="s">
        <v>17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23</v>
      </c>
      <c r="O2" s="6" t="s">
        <v>17</v>
      </c>
      <c r="P2" s="5" t="s">
        <v>49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</row>
    <row r="3" spans="1:247" x14ac:dyDescent="0.25">
      <c r="A3" s="4" t="s">
        <v>55</v>
      </c>
      <c r="B3">
        <v>152.69999999999999</v>
      </c>
      <c r="C3">
        <v>2813.7</v>
      </c>
      <c r="D3">
        <v>70.3</v>
      </c>
      <c r="E3">
        <v>54.9</v>
      </c>
      <c r="F3">
        <v>-110.4</v>
      </c>
      <c r="G3">
        <v>82.2</v>
      </c>
      <c r="H3">
        <v>-722.4</v>
      </c>
      <c r="I3">
        <v>575.4</v>
      </c>
      <c r="J3">
        <v>-8.5</v>
      </c>
      <c r="K3">
        <v>87.8</v>
      </c>
      <c r="L3">
        <v>0</v>
      </c>
      <c r="M3">
        <v>25.2</v>
      </c>
      <c r="N3">
        <v>15.9</v>
      </c>
      <c r="O3">
        <v>128.9</v>
      </c>
      <c r="P3">
        <v>108.2</v>
      </c>
      <c r="Q3" s="4" t="s">
        <v>56</v>
      </c>
    </row>
    <row r="5" spans="1:247" x14ac:dyDescent="0.25">
      <c r="A5" t="s">
        <v>38</v>
      </c>
      <c r="B5">
        <f>+B$3*'índices por sitios'!B4</f>
        <v>4.0720000000000001</v>
      </c>
      <c r="C5">
        <f>+C$3*'índices por sitios'!C4</f>
        <v>0</v>
      </c>
      <c r="D5">
        <f>+D$3*'índices por sitios'!D4</f>
        <v>0.86790123456790114</v>
      </c>
      <c r="E5">
        <f>+E$3*'índices por sitios'!E4</f>
        <v>29.279999999999998</v>
      </c>
      <c r="F5">
        <f>+F$3*'índices por sitios'!F4</f>
        <v>0</v>
      </c>
      <c r="G5">
        <f>+G$3*'índices por sitios'!G4</f>
        <v>13.152000000000001</v>
      </c>
      <c r="H5">
        <f>+H$3*'índices por sitios'!H4</f>
        <v>-9.6319999999999997</v>
      </c>
      <c r="I5">
        <f>+I$3*'índices por sitios'!I4</f>
        <v>2.8769999999999998</v>
      </c>
      <c r="J5">
        <f>+J$3*'índices por sitios'!J4</f>
        <v>-28.097350570369571</v>
      </c>
      <c r="K5">
        <f>+K$3*'índices por sitios'!K4</f>
        <v>17.559999999999999</v>
      </c>
      <c r="L5">
        <f>+L$3*'índices por sitios'!L4</f>
        <v>0</v>
      </c>
      <c r="M5">
        <f>+M$3*'índices por sitios'!M4</f>
        <v>25.2</v>
      </c>
      <c r="N5">
        <f>+N$3*'índices por sitios'!N4</f>
        <v>15.9</v>
      </c>
      <c r="O5">
        <f>+O$3*'índices por sitios'!O4</f>
        <v>0</v>
      </c>
      <c r="P5">
        <f>+P$3*'índices por sitios'!P4</f>
        <v>0</v>
      </c>
      <c r="Q5" s="4">
        <f>SUM(B5:P5)+103.9</f>
        <v>175.07955066419834</v>
      </c>
    </row>
    <row r="6" spans="1:247" x14ac:dyDescent="0.25">
      <c r="A6" t="s">
        <v>39</v>
      </c>
      <c r="B6">
        <f>+B$3*'índices por sitios'!B5</f>
        <v>32.576000000000001</v>
      </c>
      <c r="C6">
        <f>+C$3*'índices por sitios'!C5</f>
        <v>46.894999999999996</v>
      </c>
      <c r="D6">
        <f>+D$3*'índices por sitios'!D5</f>
        <v>32.614814814814814</v>
      </c>
      <c r="E6">
        <f>+E$3*'índices por sitios'!E5</f>
        <v>27.45</v>
      </c>
      <c r="F6">
        <f>+F$3*'índices por sitios'!F5</f>
        <v>0</v>
      </c>
      <c r="G6">
        <f>+G$3*'índices por sitios'!G5</f>
        <v>14.795999999999999</v>
      </c>
      <c r="H6">
        <f>+H$3*'índices por sitios'!H5</f>
        <v>-9.6319999999999997</v>
      </c>
      <c r="I6">
        <f>+I$3*'índices por sitios'!I5</f>
        <v>12.2752</v>
      </c>
      <c r="J6">
        <f>+J$3*'índices por sitios'!J5</f>
        <v>-14.86132734600962</v>
      </c>
      <c r="K6">
        <f>+K$3*'índices por sitios'!K5</f>
        <v>46.210526315789473</v>
      </c>
      <c r="L6">
        <f>+L$3*'índices por sitios'!L5</f>
        <v>0</v>
      </c>
      <c r="M6">
        <f>+M$3*'índices por sitios'!M5</f>
        <v>25.2</v>
      </c>
      <c r="N6">
        <f>+N$3*'índices por sitios'!N5</f>
        <v>47.7</v>
      </c>
      <c r="O6">
        <f>+O$3*'índices por sitios'!O5</f>
        <v>0</v>
      </c>
      <c r="P6">
        <f>+P$3*'índices por sitios'!P5</f>
        <v>0</v>
      </c>
      <c r="Q6" s="4">
        <f t="shared" ref="Q6:Q14" si="0">SUM(B6:P6)+103.9</f>
        <v>365.12421378459464</v>
      </c>
      <c r="R6" s="10"/>
    </row>
    <row r="7" spans="1:247" x14ac:dyDescent="0.25">
      <c r="A7" t="s">
        <v>40</v>
      </c>
      <c r="B7">
        <f>+B$3*'índices por sitios'!B6</f>
        <v>20.36</v>
      </c>
      <c r="C7">
        <f>+C$3*'índices por sitios'!C6</f>
        <v>16.975913185913186</v>
      </c>
      <c r="D7">
        <f>+D$3*'índices por sitios'!D6</f>
        <v>29.721050751416602</v>
      </c>
      <c r="E7">
        <f>+E$3*'índices por sitios'!E6</f>
        <v>47.58</v>
      </c>
      <c r="F7">
        <f>+F$3*'índices por sitios'!F6</f>
        <v>-22.080000000000002</v>
      </c>
      <c r="G7">
        <f>+G$3*'índices por sitios'!G6</f>
        <v>27.948000000000004</v>
      </c>
      <c r="H7">
        <f>+H$3*'índices por sitios'!H6</f>
        <v>-9.6319999999999997</v>
      </c>
      <c r="I7">
        <f>+I$3*'índices por sitios'!I6</f>
        <v>3.8360000000000003</v>
      </c>
      <c r="J7">
        <f>+J$3*'índices por sitios'!J6</f>
        <v>-27.136668270001607</v>
      </c>
      <c r="K7">
        <f>+K$3*'índices por sitios'!K6</f>
        <v>21.95</v>
      </c>
      <c r="L7">
        <f>+L$3*'índices por sitios'!L6</f>
        <v>0</v>
      </c>
      <c r="M7">
        <f>+M$3*'índices por sitios'!M6</f>
        <v>25.2</v>
      </c>
      <c r="N7">
        <f>+N$3*'índices por sitios'!N6</f>
        <v>47.7</v>
      </c>
      <c r="O7">
        <f>+O$3*'índices por sitios'!O6</f>
        <v>0</v>
      </c>
      <c r="P7">
        <f>+P$3*'índices por sitios'!P6</f>
        <v>0</v>
      </c>
      <c r="Q7" s="4">
        <f t="shared" si="0"/>
        <v>286.32229566732815</v>
      </c>
    </row>
    <row r="8" spans="1:247" x14ac:dyDescent="0.25">
      <c r="A8" t="s">
        <v>41</v>
      </c>
      <c r="B8">
        <f>+B$3*'índices por sitios'!B7</f>
        <v>0</v>
      </c>
      <c r="C8">
        <f>+C$3*'índices por sitios'!C7</f>
        <v>0</v>
      </c>
      <c r="D8">
        <f>+D$3*'índices por sitios'!D7</f>
        <v>11.175862715678919</v>
      </c>
      <c r="E8">
        <f>+E$3*'índices por sitios'!E7</f>
        <v>1.8299999999999998</v>
      </c>
      <c r="F8">
        <f>+F$3*'índices por sitios'!F7</f>
        <v>-58.88</v>
      </c>
      <c r="G8">
        <f>+G$3*'índices por sitios'!G7</f>
        <v>23.564000000000004</v>
      </c>
      <c r="H8">
        <f>+H$3*'índices por sitios'!H7</f>
        <v>-9.6319999999999997</v>
      </c>
      <c r="I8">
        <f>+I$3*'índices por sitios'!I7</f>
        <v>8.8227999999999991</v>
      </c>
      <c r="J8">
        <f>+J$3*'índices por sitios'!J7</f>
        <v>-45.437608431332031</v>
      </c>
      <c r="K8">
        <f>+K$3*'índices por sitios'!K7</f>
        <v>21.95</v>
      </c>
      <c r="L8">
        <f>+L$3*'índices por sitios'!L7</f>
        <v>0</v>
      </c>
      <c r="M8">
        <f>+M$3*'índices por sitios'!M7</f>
        <v>0</v>
      </c>
      <c r="N8">
        <f>+N$3*'índices por sitios'!N7</f>
        <v>0</v>
      </c>
      <c r="O8">
        <f>+O$3*'índices por sitios'!O7</f>
        <v>0</v>
      </c>
      <c r="P8">
        <f>+P$3*'índices por sitios'!P7</f>
        <v>0</v>
      </c>
      <c r="Q8" s="4">
        <f t="shared" si="0"/>
        <v>57.293054284346894</v>
      </c>
    </row>
    <row r="9" spans="1:247" x14ac:dyDescent="0.25">
      <c r="A9" t="s">
        <v>42</v>
      </c>
      <c r="B9">
        <f>+B$3*'índices por sitios'!B8</f>
        <v>0</v>
      </c>
      <c r="C9">
        <f>+C$3*'índices por sitios'!C8</f>
        <v>0</v>
      </c>
      <c r="D9">
        <f>+D$3*'índices por sitios'!D8</f>
        <v>16.958948418352804</v>
      </c>
      <c r="E9">
        <f>+E$3*'índices por sitios'!E8</f>
        <v>49.41</v>
      </c>
      <c r="F9">
        <f>+F$3*'índices por sitios'!F8</f>
        <v>-16.559999999999999</v>
      </c>
      <c r="G9">
        <f>+G$3*'índices por sitios'!G8</f>
        <v>21.372</v>
      </c>
      <c r="H9">
        <f>+H$3*'índices por sitios'!H8</f>
        <v>-7.2240000000000002</v>
      </c>
      <c r="I9">
        <f>+I$3*'índices por sitios'!I8</f>
        <v>17.262</v>
      </c>
      <c r="J9">
        <f>+J$3*'índices por sitios'!J8</f>
        <v>-27.160869565217389</v>
      </c>
      <c r="K9">
        <f>+K$3*'índices por sitios'!K8</f>
        <v>29.266663739999998</v>
      </c>
      <c r="L9">
        <f>+L$3*'índices por sitios'!L8</f>
        <v>0</v>
      </c>
      <c r="M9">
        <f>+M$3*'índices por sitios'!M8</f>
        <v>0</v>
      </c>
      <c r="N9">
        <f>+N$3*'índices por sitios'!N8</f>
        <v>0</v>
      </c>
      <c r="O9">
        <f>+O$3*'índices por sitios'!O8</f>
        <v>0</v>
      </c>
      <c r="P9">
        <f>+P$3*'índices por sitios'!P8</f>
        <v>0</v>
      </c>
      <c r="Q9" s="4">
        <f t="shared" si="0"/>
        <v>187.2247425931354</v>
      </c>
    </row>
    <row r="10" spans="1:247" x14ac:dyDescent="0.25">
      <c r="A10" t="s">
        <v>43</v>
      </c>
      <c r="B10">
        <f>+B$3*'índices por sitios'!B9</f>
        <v>4.0720000000000001</v>
      </c>
      <c r="C10">
        <f>+C$3*'índices por sitios'!C9</f>
        <v>52.140667115902964</v>
      </c>
      <c r="D10">
        <f>+D$3*'índices por sitios'!D9</f>
        <v>21.443710691823899</v>
      </c>
      <c r="E10">
        <f>+E$3*'índices por sitios'!E9</f>
        <v>51.239999999999995</v>
      </c>
      <c r="F10">
        <f>+F$3*'índices por sitios'!F9</f>
        <v>0</v>
      </c>
      <c r="G10">
        <f>+G$3*'índices por sitios'!G9</f>
        <v>32.332000000000001</v>
      </c>
      <c r="H10">
        <f>+H$3*'índices por sitios'!H9</f>
        <v>-4.8159999999999998</v>
      </c>
      <c r="I10">
        <f>+I$3*'índices por sitios'!I9</f>
        <v>15.344000000000001</v>
      </c>
      <c r="J10">
        <f>+J$3*'índices por sitios'!J9</f>
        <v>-13.262463086009596</v>
      </c>
      <c r="K10">
        <f>+K$3*'índices por sitios'!K9</f>
        <v>48.777777777777779</v>
      </c>
      <c r="L10">
        <f>+L$3*'índices por sitios'!L9</f>
        <v>0</v>
      </c>
      <c r="M10">
        <f>+M$3*'índices por sitios'!M9</f>
        <v>25.2</v>
      </c>
      <c r="N10">
        <f>+N$3*'índices por sitios'!N9</f>
        <v>47.7</v>
      </c>
      <c r="O10">
        <f>+O$3*'índices por sitios'!O9</f>
        <v>9.8809148659463784</v>
      </c>
      <c r="P10">
        <f>+P$3*'índices por sitios'!P9</f>
        <v>17.312000000000001</v>
      </c>
      <c r="Q10" s="4">
        <f t="shared" si="0"/>
        <v>411.26460736544141</v>
      </c>
      <c r="R10" s="10"/>
    </row>
    <row r="11" spans="1:247" x14ac:dyDescent="0.25">
      <c r="A11" t="s">
        <v>44</v>
      </c>
      <c r="B11">
        <f>+B$3*'índices por sitios'!B10</f>
        <v>34.612000000000002</v>
      </c>
      <c r="C11">
        <f>+C$3*'índices por sitios'!C10</f>
        <v>19.140816326530611</v>
      </c>
      <c r="D11">
        <f>+D$3*'índices por sitios'!D10</f>
        <v>29.24317932728647</v>
      </c>
      <c r="E11">
        <f>+E$3*'índices por sitios'!E10</f>
        <v>49.41</v>
      </c>
      <c r="F11">
        <f>+F$3*'índices por sitios'!F10</f>
        <v>-7.36</v>
      </c>
      <c r="G11">
        <f>+G$3*'índices por sitios'!G10</f>
        <v>37.812000000000005</v>
      </c>
      <c r="H11">
        <f>+H$3*'índices por sitios'!H10</f>
        <v>-9.6319999999999997</v>
      </c>
      <c r="I11">
        <f>+I$3*'índices por sitios'!I10</f>
        <v>3.8360000000000003</v>
      </c>
      <c r="J11">
        <f>+J$3*'índices por sitios'!J10</f>
        <v>-46.949165120593705</v>
      </c>
      <c r="K11">
        <f>+K$3*'índices por sitios'!K10</f>
        <v>15.13793103448276</v>
      </c>
      <c r="L11">
        <f>+L$3*'índices por sitios'!L10</f>
        <v>0</v>
      </c>
      <c r="M11">
        <f>+M$3*'índices por sitios'!M10</f>
        <v>0</v>
      </c>
      <c r="N11">
        <f>+N$3*'índices por sitios'!N10</f>
        <v>47.7</v>
      </c>
      <c r="O11">
        <f>+O$3*'índices por sitios'!O10</f>
        <v>0</v>
      </c>
      <c r="P11">
        <f>+P$3*'índices por sitios'!P10</f>
        <v>31.30586666666666</v>
      </c>
      <c r="Q11" s="4">
        <f t="shared" si="0"/>
        <v>308.15662823437276</v>
      </c>
    </row>
    <row r="12" spans="1:247" x14ac:dyDescent="0.25">
      <c r="A12" t="s">
        <v>45</v>
      </c>
      <c r="B12">
        <f>+B$3*'índices por sitios'!B11</f>
        <v>6.1079999999999997</v>
      </c>
      <c r="C12">
        <f>+C$3*'índices por sitios'!C11</f>
        <v>8.1556521739130439</v>
      </c>
      <c r="D12">
        <f>+D$3*'índices por sitios'!D11</f>
        <v>43.94647820493698</v>
      </c>
      <c r="E12">
        <f>+E$3*'índices por sitios'!E11</f>
        <v>43.92</v>
      </c>
      <c r="F12">
        <f>+F$3*'índices por sitios'!F11</f>
        <v>-18.399999999999999</v>
      </c>
      <c r="G12">
        <f>+G$3*'índices por sitios'!G11</f>
        <v>27.4</v>
      </c>
      <c r="H12">
        <f>+H$3*'índices por sitios'!H11</f>
        <v>-9.6319999999999997</v>
      </c>
      <c r="I12">
        <f>+I$3*'índices por sitios'!I11</f>
        <v>7.2883999999999993</v>
      </c>
      <c r="J12">
        <f>+J$3*'índices por sitios'!J11</f>
        <v>-8.9513126959247646</v>
      </c>
      <c r="K12">
        <f>+K$3*'índices por sitios'!K11</f>
        <v>21.95</v>
      </c>
      <c r="L12">
        <f>+L$3*'índices por sitios'!L11</f>
        <v>0</v>
      </c>
      <c r="M12">
        <f>+M$3*'índices por sitios'!M11</f>
        <v>25.2</v>
      </c>
      <c r="N12">
        <f>+N$3*'índices por sitios'!N11</f>
        <v>15.9</v>
      </c>
      <c r="O12">
        <f>+O$3*'índices por sitios'!O11</f>
        <v>94.438979591836741</v>
      </c>
      <c r="P12">
        <f>+P$3*'índices por sitios'!P11</f>
        <v>0</v>
      </c>
      <c r="Q12" s="4">
        <f t="shared" si="0"/>
        <v>361.22419727476199</v>
      </c>
      <c r="R12" s="10"/>
    </row>
    <row r="13" spans="1:247" x14ac:dyDescent="0.25">
      <c r="A13" t="s">
        <v>46</v>
      </c>
      <c r="B13">
        <f>+B$3*'índices por sitios'!B12</f>
        <v>4.0720000000000001</v>
      </c>
      <c r="C13">
        <f>+C$3*'índices por sitios'!C12</f>
        <v>0</v>
      </c>
      <c r="D13">
        <f>+D$3*'índices por sitios'!D12</f>
        <v>39.482040598290595</v>
      </c>
      <c r="E13">
        <f>+E$3*'índices por sitios'!E12</f>
        <v>27.45</v>
      </c>
      <c r="F13">
        <f>+F$3*'índices por sitios'!F12</f>
        <v>-14.72</v>
      </c>
      <c r="G13">
        <f>+G$3*'índices por sitios'!G12</f>
        <v>30.688000000000002</v>
      </c>
      <c r="H13">
        <f>+H$3*'índices por sitios'!H12</f>
        <v>-14.448</v>
      </c>
      <c r="I13">
        <f>+I$3*'índices por sitios'!I12</f>
        <v>13.617800000000001</v>
      </c>
      <c r="J13">
        <f>+J$3*'índices por sitios'!J12</f>
        <v>-28.161121983039791</v>
      </c>
      <c r="K13">
        <f>+K$3*'índices por sitios'!K12</f>
        <v>43.9</v>
      </c>
      <c r="L13">
        <f>+L$3*'índices por sitios'!L12</f>
        <v>0</v>
      </c>
      <c r="M13">
        <f>+M$3*'índices por sitios'!M12</f>
        <v>25.2</v>
      </c>
      <c r="N13">
        <f>+N$3*'índices por sitios'!N12</f>
        <v>15.9</v>
      </c>
      <c r="O13">
        <f>+O$3*'índices por sitios'!O12</f>
        <v>0.8172020287404903</v>
      </c>
      <c r="P13">
        <f>+P$3*'índices por sitios'!P12</f>
        <v>0</v>
      </c>
      <c r="Q13" s="4">
        <f t="shared" si="0"/>
        <v>247.69792064399132</v>
      </c>
      <c r="R13" s="10"/>
    </row>
    <row r="14" spans="1:247" x14ac:dyDescent="0.25">
      <c r="A14" t="s">
        <v>47</v>
      </c>
      <c r="B14">
        <f>+B$3*'índices por sitios'!B13</f>
        <v>4.0720000000000001</v>
      </c>
      <c r="C14">
        <f>+C$3*'índices por sitios'!C13</f>
        <v>0</v>
      </c>
      <c r="D14">
        <f>+D$3*'índices por sitios'!D13</f>
        <v>18.999598976626597</v>
      </c>
      <c r="E14">
        <f>+E$3*'índices por sitios'!E13</f>
        <v>32.94</v>
      </c>
      <c r="F14">
        <f>+F$3*'índices por sitios'!F13</f>
        <v>-18.399999999999999</v>
      </c>
      <c r="G14">
        <f>+G$3*'índices por sitios'!G13</f>
        <v>25.208000000000002</v>
      </c>
      <c r="H14">
        <f>+H$3*'índices por sitios'!H13</f>
        <v>-4.8159999999999998</v>
      </c>
      <c r="I14">
        <f>+I$3*'índices por sitios'!I13</f>
        <v>1.1508</v>
      </c>
      <c r="J14">
        <f>+J$3*'índices por sitios'!J13</f>
        <v>-20.356721005345705</v>
      </c>
      <c r="K14">
        <f>+K$3*'índices por sitios'!K13</f>
        <v>28.322580645161288</v>
      </c>
      <c r="L14">
        <f>+L$3*'índices por sitios'!L13</f>
        <v>0</v>
      </c>
      <c r="M14">
        <f>+M$3*'índices por sitios'!M13</f>
        <v>0</v>
      </c>
      <c r="N14">
        <f>+N$3*'índices por sitios'!N13</f>
        <v>15.9</v>
      </c>
      <c r="O14">
        <f>+O$3*'índices por sitios'!O13</f>
        <v>0</v>
      </c>
      <c r="P14">
        <f>+P$3*'índices por sitios'!P13</f>
        <v>0</v>
      </c>
      <c r="Q14" s="4">
        <f t="shared" si="0"/>
        <v>186.9202586164422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Forma de citar</vt:lpstr>
      <vt:lpstr>datos crudos</vt:lpstr>
      <vt:lpstr>índices</vt:lpstr>
      <vt:lpstr>índices por sitios</vt:lpstr>
      <vt:lpstr>cálculo disturbio</vt:lpstr>
    </vt:vector>
  </TitlesOfParts>
  <Company>Centro de Ecología, UNAM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Bojórquez Tapia</dc:creator>
  <cp:lastModifiedBy>Francisco Guzmán Mérida</cp:lastModifiedBy>
  <dcterms:created xsi:type="dcterms:W3CDTF">2000-10-10T16:38:28Z</dcterms:created>
  <dcterms:modified xsi:type="dcterms:W3CDTF">2013-01-29T16:58:50Z</dcterms:modified>
</cp:coreProperties>
</file>